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20" windowWidth="18120" windowHeight="12330"/>
  </bookViews>
  <sheets>
    <sheet name="Calculator" sheetId="1" r:id="rId1"/>
    <sheet name="1D" sheetId="7" r:id="rId2"/>
    <sheet name="Graphs for d(max)" sheetId="2" r:id="rId3"/>
    <sheet name="Graphs for N" sheetId="5" r:id="rId4"/>
    <sheet name="Graphs for b" sheetId="6" r:id="rId5"/>
  </sheets>
  <definedNames>
    <definedName name="dmax" localSheetId="4">'Graphs for b'!$A$6:$A$26</definedName>
    <definedName name="dmax" localSheetId="3">'Graphs for N'!$A$6:$A$26</definedName>
    <definedName name="dmax">'Graphs for d(max)'!$A$6:$A$26</definedName>
  </definedNames>
  <calcPr calcId="145621"/>
</workbook>
</file>

<file path=xl/calcChain.xml><?xml version="1.0" encoding="utf-8"?>
<calcChain xmlns="http://schemas.openxmlformats.org/spreadsheetml/2006/main">
  <c r="G10" i="1" l="1"/>
  <c r="G13" i="1"/>
  <c r="G14" i="1"/>
  <c r="G11" i="1"/>
  <c r="G12" i="1"/>
  <c r="G15" i="1"/>
  <c r="B4" i="7"/>
  <c r="B5" i="7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C4" i="1"/>
  <c r="C7" i="1"/>
  <c r="C6" i="1"/>
  <c r="B18" i="1"/>
  <c r="C5" i="1" s="1"/>
  <c r="I54" i="7" l="1"/>
  <c r="I51" i="7"/>
  <c r="I31" i="7"/>
  <c r="B57" i="7"/>
  <c r="C57" i="7" s="1"/>
  <c r="B37" i="7"/>
  <c r="B17" i="7"/>
  <c r="I55" i="7"/>
  <c r="B41" i="7"/>
  <c r="B21" i="7"/>
  <c r="I47" i="7"/>
  <c r="I23" i="7"/>
  <c r="B53" i="7"/>
  <c r="B33" i="7"/>
  <c r="B9" i="7"/>
  <c r="I39" i="7"/>
  <c r="I19" i="7"/>
  <c r="B49" i="7"/>
  <c r="B25" i="7"/>
  <c r="I35" i="7"/>
  <c r="I15" i="7"/>
  <c r="B13" i="7"/>
  <c r="B29" i="7"/>
  <c r="B45" i="7"/>
  <c r="I11" i="7"/>
  <c r="I27" i="7"/>
  <c r="I43" i="7"/>
  <c r="B10" i="7"/>
  <c r="B14" i="7"/>
  <c r="B18" i="7"/>
  <c r="B22" i="7"/>
  <c r="B26" i="7"/>
  <c r="B30" i="7"/>
  <c r="B34" i="7"/>
  <c r="B38" i="7"/>
  <c r="B42" i="7"/>
  <c r="B46" i="7"/>
  <c r="B50" i="7"/>
  <c r="B54" i="7"/>
  <c r="I8" i="7"/>
  <c r="I12" i="7"/>
  <c r="I16" i="7"/>
  <c r="I20" i="7"/>
  <c r="I24" i="7"/>
  <c r="I28" i="7"/>
  <c r="I32" i="7"/>
  <c r="I36" i="7"/>
  <c r="I40" i="7"/>
  <c r="I44" i="7"/>
  <c r="I48" i="7"/>
  <c r="I52" i="7"/>
  <c r="I56" i="7"/>
  <c r="B11" i="7"/>
  <c r="B15" i="7"/>
  <c r="B19" i="7"/>
  <c r="B23" i="7"/>
  <c r="B27" i="7"/>
  <c r="B31" i="7"/>
  <c r="B35" i="7"/>
  <c r="B39" i="7"/>
  <c r="B43" i="7"/>
  <c r="B47" i="7"/>
  <c r="B51" i="7"/>
  <c r="B55" i="7"/>
  <c r="I9" i="7"/>
  <c r="I13" i="7"/>
  <c r="I17" i="7"/>
  <c r="I21" i="7"/>
  <c r="I25" i="7"/>
  <c r="I29" i="7"/>
  <c r="I33" i="7"/>
  <c r="I37" i="7"/>
  <c r="I41" i="7"/>
  <c r="I45" i="7"/>
  <c r="I49" i="7"/>
  <c r="I53" i="7"/>
  <c r="I57" i="7"/>
  <c r="B8" i="7"/>
  <c r="B12" i="7"/>
  <c r="B16" i="7"/>
  <c r="B20" i="7"/>
  <c r="B24" i="7"/>
  <c r="B28" i="7"/>
  <c r="B32" i="7"/>
  <c r="B36" i="7"/>
  <c r="B40" i="7"/>
  <c r="B44" i="7"/>
  <c r="B48" i="7"/>
  <c r="B52" i="7"/>
  <c r="B56" i="7"/>
  <c r="I10" i="7"/>
  <c r="I14" i="7"/>
  <c r="I18" i="7"/>
  <c r="I22" i="7"/>
  <c r="I26" i="7"/>
  <c r="I30" i="7"/>
  <c r="I34" i="7"/>
  <c r="I38" i="7"/>
  <c r="I42" i="7"/>
  <c r="I46" i="7"/>
  <c r="I50" i="7"/>
  <c r="G6" i="1"/>
  <c r="G4" i="1"/>
  <c r="C14" i="7" l="1"/>
  <c r="D14" i="7" s="1"/>
  <c r="E14" i="7" s="1"/>
  <c r="H14" i="7" s="1"/>
  <c r="C56" i="7"/>
  <c r="D56" i="7" s="1"/>
  <c r="E56" i="7" s="1"/>
  <c r="H56" i="7" s="1"/>
  <c r="C40" i="7"/>
  <c r="D40" i="7" s="1"/>
  <c r="E40" i="7" s="1"/>
  <c r="H40" i="7" s="1"/>
  <c r="C36" i="7"/>
  <c r="D36" i="7" s="1"/>
  <c r="E36" i="7" s="1"/>
  <c r="H36" i="7" s="1"/>
  <c r="C52" i="7"/>
  <c r="D52" i="7" s="1"/>
  <c r="E52" i="7" s="1"/>
  <c r="H52" i="7" s="1"/>
  <c r="C30" i="7"/>
  <c r="D30" i="7" s="1"/>
  <c r="E30" i="7" s="1"/>
  <c r="H30" i="7" s="1"/>
  <c r="C20" i="7"/>
  <c r="D20" i="7" s="1"/>
  <c r="E20" i="7" s="1"/>
  <c r="H20" i="7" s="1"/>
  <c r="C46" i="7"/>
  <c r="D46" i="7" s="1"/>
  <c r="E46" i="7" s="1"/>
  <c r="H46" i="7" s="1"/>
  <c r="C29" i="7"/>
  <c r="C49" i="7"/>
  <c r="D49" i="7" s="1"/>
  <c r="E49" i="7" s="1"/>
  <c r="H49" i="7" s="1"/>
  <c r="C51" i="7"/>
  <c r="D51" i="7" s="1"/>
  <c r="E51" i="7" s="1"/>
  <c r="H51" i="7" s="1"/>
  <c r="C44" i="7"/>
  <c r="D44" i="7" s="1"/>
  <c r="E44" i="7" s="1"/>
  <c r="H44" i="7" s="1"/>
  <c r="C27" i="7"/>
  <c r="D27" i="7" s="1"/>
  <c r="E27" i="7" s="1"/>
  <c r="H27" i="7" s="1"/>
  <c r="C11" i="7"/>
  <c r="D11" i="7" s="1"/>
  <c r="E11" i="7" s="1"/>
  <c r="H11" i="7" s="1"/>
  <c r="C50" i="7"/>
  <c r="C34" i="7"/>
  <c r="D34" i="7" s="1"/>
  <c r="E34" i="7" s="1"/>
  <c r="H34" i="7" s="1"/>
  <c r="C18" i="7"/>
  <c r="D18" i="7" s="1"/>
  <c r="E18" i="7" s="1"/>
  <c r="H18" i="7" s="1"/>
  <c r="C41" i="7"/>
  <c r="C24" i="7"/>
  <c r="D24" i="7" s="1"/>
  <c r="E24" i="7" s="1"/>
  <c r="H24" i="7" s="1"/>
  <c r="C8" i="7"/>
  <c r="C23" i="7"/>
  <c r="C35" i="7"/>
  <c r="D35" i="7" s="1"/>
  <c r="E35" i="7" s="1"/>
  <c r="H35" i="7" s="1"/>
  <c r="C54" i="7"/>
  <c r="D54" i="7" s="1"/>
  <c r="E54" i="7" s="1"/>
  <c r="H54" i="7" s="1"/>
  <c r="C38" i="7"/>
  <c r="C22" i="7"/>
  <c r="D22" i="7" s="1"/>
  <c r="E22" i="7" s="1"/>
  <c r="H22" i="7" s="1"/>
  <c r="C13" i="7"/>
  <c r="D13" i="7" s="1"/>
  <c r="E13" i="7" s="1"/>
  <c r="H13" i="7" s="1"/>
  <c r="C19" i="7"/>
  <c r="C55" i="7"/>
  <c r="C45" i="7"/>
  <c r="D45" i="7" s="1"/>
  <c r="E45" i="7" s="1"/>
  <c r="H45" i="7" s="1"/>
  <c r="C25" i="7"/>
  <c r="D25" i="7" s="1"/>
  <c r="E25" i="7" s="1"/>
  <c r="H25" i="7" s="1"/>
  <c r="C9" i="7"/>
  <c r="D9" i="7" s="1"/>
  <c r="E9" i="7" s="1"/>
  <c r="H9" i="7" s="1"/>
  <c r="C28" i="7"/>
  <c r="D28" i="7" s="1"/>
  <c r="E28" i="7" s="1"/>
  <c r="H28" i="7" s="1"/>
  <c r="C43" i="7"/>
  <c r="D43" i="7" s="1"/>
  <c r="E43" i="7" s="1"/>
  <c r="H43" i="7" s="1"/>
  <c r="C15" i="7"/>
  <c r="C42" i="7"/>
  <c r="C26" i="7"/>
  <c r="C10" i="7"/>
  <c r="C53" i="7"/>
  <c r="C37" i="7"/>
  <c r="C16" i="7"/>
  <c r="C39" i="7"/>
  <c r="D39" i="7" s="1"/>
  <c r="E39" i="7" s="1"/>
  <c r="H39" i="7" s="1"/>
  <c r="C21" i="7"/>
  <c r="C47" i="7"/>
  <c r="D47" i="7" s="1"/>
  <c r="E47" i="7" s="1"/>
  <c r="H47" i="7" s="1"/>
  <c r="C32" i="7"/>
  <c r="D32" i="7" s="1"/>
  <c r="E32" i="7" s="1"/>
  <c r="H32" i="7" s="1"/>
  <c r="C33" i="7"/>
  <c r="D33" i="7" s="1"/>
  <c r="E33" i="7" s="1"/>
  <c r="H33" i="7" s="1"/>
  <c r="C17" i="7"/>
  <c r="D17" i="7" s="1"/>
  <c r="E17" i="7" s="1"/>
  <c r="H17" i="7" s="1"/>
  <c r="C48" i="7"/>
  <c r="D48" i="7" s="1"/>
  <c r="E48" i="7" s="1"/>
  <c r="H48" i="7" s="1"/>
  <c r="C12" i="7"/>
  <c r="D12" i="7" s="1"/>
  <c r="E12" i="7" s="1"/>
  <c r="H12" i="7" s="1"/>
  <c r="C31" i="7"/>
  <c r="D41" i="7"/>
  <c r="E41" i="7" s="1"/>
  <c r="H41" i="7" s="1"/>
  <c r="D57" i="7"/>
  <c r="E57" i="7" s="1"/>
  <c r="H57" i="7" s="1"/>
  <c r="D23" i="7"/>
  <c r="E23" i="7" s="1"/>
  <c r="H23" i="7" s="1"/>
  <c r="D8" i="7" l="1"/>
  <c r="E8" i="7" s="1"/>
  <c r="H8" i="7" s="1"/>
  <c r="D29" i="7"/>
  <c r="E29" i="7" s="1"/>
  <c r="H29" i="7" s="1"/>
  <c r="D55" i="7"/>
  <c r="E55" i="7" s="1"/>
  <c r="H55" i="7" s="1"/>
  <c r="D15" i="7"/>
  <c r="E15" i="7" s="1"/>
  <c r="H15" i="7" s="1"/>
  <c r="D50" i="7"/>
  <c r="E50" i="7" s="1"/>
  <c r="H50" i="7" s="1"/>
  <c r="D21" i="7"/>
  <c r="E21" i="7" s="1"/>
  <c r="H21" i="7" s="1"/>
  <c r="D38" i="7"/>
  <c r="E38" i="7" s="1"/>
  <c r="H38" i="7" s="1"/>
  <c r="D19" i="7"/>
  <c r="E19" i="7" s="1"/>
  <c r="H19" i="7" s="1"/>
  <c r="D53" i="7"/>
  <c r="E53" i="7" s="1"/>
  <c r="H53" i="7" s="1"/>
  <c r="D10" i="7"/>
  <c r="E10" i="7" s="1"/>
  <c r="H10" i="7" s="1"/>
  <c r="D31" i="7"/>
  <c r="E31" i="7" s="1"/>
  <c r="H31" i="7" s="1"/>
  <c r="D16" i="7"/>
  <c r="E16" i="7" s="1"/>
  <c r="H16" i="7" s="1"/>
  <c r="D26" i="7"/>
  <c r="E26" i="7" s="1"/>
  <c r="H26" i="7" s="1"/>
  <c r="D37" i="7"/>
  <c r="E37" i="7" s="1"/>
  <c r="H37" i="7" s="1"/>
  <c r="D42" i="7"/>
  <c r="E42" i="7" s="1"/>
  <c r="H42" i="7" s="1"/>
</calcChain>
</file>

<file path=xl/sharedStrings.xml><?xml version="1.0" encoding="utf-8"?>
<sst xmlns="http://schemas.openxmlformats.org/spreadsheetml/2006/main" count="67" uniqueCount="56">
  <si>
    <t>QRD 1D Calculator</t>
  </si>
  <si>
    <t>Source: Diffuser performance analysis by measured-based modelling - Naziema Joeman</t>
  </si>
  <si>
    <t>Formulae:</t>
  </si>
  <si>
    <t>Results:</t>
  </si>
  <si>
    <t>Parameters:</t>
  </si>
  <si>
    <t>c: Sound Speed</t>
  </si>
  <si>
    <t>m/s</t>
  </si>
  <si>
    <t>m</t>
  </si>
  <si>
    <t>cm</t>
  </si>
  <si>
    <t>mm</t>
  </si>
  <si>
    <t>L: Overall width (b*N)</t>
  </si>
  <si>
    <t>Hz</t>
  </si>
  <si>
    <t>kHz</t>
  </si>
  <si>
    <t>pc.</t>
  </si>
  <si>
    <r>
      <t>f</t>
    </r>
    <r>
      <rPr>
        <i/>
        <vertAlign val="subscript"/>
        <sz val="11"/>
        <color theme="1"/>
        <rFont val="Arial"/>
        <family val="2"/>
      </rPr>
      <t>min</t>
    </r>
    <r>
      <rPr>
        <i/>
        <vertAlign val="superscript"/>
        <sz val="11"/>
        <color theme="1"/>
        <rFont val="Arial"/>
        <family val="2"/>
      </rPr>
      <t>(2)</t>
    </r>
    <r>
      <rPr>
        <i/>
        <sz val="11"/>
        <color theme="1"/>
        <rFont val="Arial"/>
        <family val="2"/>
      </rPr>
      <t xml:space="preserve"> (Scatter)</t>
    </r>
  </si>
  <si>
    <r>
      <t>f</t>
    </r>
    <r>
      <rPr>
        <i/>
        <vertAlign val="subscript"/>
        <sz val="11"/>
        <color theme="1"/>
        <rFont val="Arial"/>
        <family val="2"/>
      </rPr>
      <t>max</t>
    </r>
    <r>
      <rPr>
        <i/>
        <vertAlign val="superscript"/>
        <sz val="11"/>
        <color theme="1"/>
        <rFont val="Arial"/>
        <family val="2"/>
      </rPr>
      <t>(2)</t>
    </r>
    <r>
      <rPr>
        <i/>
        <sz val="11"/>
        <color theme="1"/>
        <rFont val="Arial"/>
        <family val="2"/>
      </rPr>
      <t xml:space="preserve"> (Well Width dep.)</t>
    </r>
  </si>
  <si>
    <r>
      <t>f</t>
    </r>
    <r>
      <rPr>
        <i/>
        <vertAlign val="subscript"/>
        <sz val="11"/>
        <color theme="1"/>
        <rFont val="Arial"/>
        <family val="2"/>
      </rPr>
      <t>min</t>
    </r>
    <r>
      <rPr>
        <i/>
        <vertAlign val="superscript"/>
        <sz val="11"/>
        <color theme="1"/>
        <rFont val="Arial"/>
        <family val="2"/>
      </rPr>
      <t>(1)</t>
    </r>
    <r>
      <rPr>
        <i/>
        <sz val="11"/>
        <color theme="1"/>
        <rFont val="Arial"/>
        <family val="2"/>
      </rPr>
      <t xml:space="preserve"> (Depth dependent)</t>
    </r>
  </si>
  <si>
    <r>
      <t>f</t>
    </r>
    <r>
      <rPr>
        <i/>
        <vertAlign val="subscript"/>
        <sz val="11"/>
        <color theme="1"/>
        <rFont val="Arial"/>
        <family val="2"/>
      </rPr>
      <t>max</t>
    </r>
    <r>
      <rPr>
        <i/>
        <vertAlign val="superscript"/>
        <sz val="11"/>
        <color theme="1"/>
        <rFont val="Arial"/>
        <family val="2"/>
      </rPr>
      <t>(1)</t>
    </r>
    <r>
      <rPr>
        <i/>
        <sz val="11"/>
        <color theme="1"/>
        <rFont val="Arial"/>
        <family val="2"/>
      </rPr>
      <t xml:space="preserve"> (Depth dependent)</t>
    </r>
  </si>
  <si>
    <r>
      <t>f</t>
    </r>
    <r>
      <rPr>
        <b/>
        <i/>
        <vertAlign val="subscript"/>
        <sz val="11"/>
        <color theme="1"/>
        <rFont val="Arial"/>
        <family val="2"/>
      </rPr>
      <t>min</t>
    </r>
  </si>
  <si>
    <r>
      <t>f</t>
    </r>
    <r>
      <rPr>
        <b/>
        <i/>
        <vertAlign val="subscript"/>
        <sz val="11"/>
        <color theme="1"/>
        <rFont val="Arial"/>
        <family val="2"/>
      </rPr>
      <t>max</t>
    </r>
  </si>
  <si>
    <r>
      <t>d</t>
    </r>
    <r>
      <rPr>
        <i/>
        <vertAlign val="subscript"/>
        <sz val="11"/>
        <color theme="1"/>
        <rFont val="Arial"/>
        <family val="2"/>
      </rPr>
      <t>1</t>
    </r>
    <r>
      <rPr>
        <i/>
        <sz val="11"/>
        <color theme="1"/>
        <rFont val="Arial"/>
        <family val="2"/>
      </rPr>
      <t>: Minimum (not zero) depth</t>
    </r>
  </si>
  <si>
    <t>Resulting misc. Specs (calculated):</t>
  </si>
  <si>
    <t>written by Tom Weber (2015)</t>
  </si>
  <si>
    <r>
      <t>d</t>
    </r>
    <r>
      <rPr>
        <i/>
        <vertAlign val="subscript"/>
        <sz val="11"/>
        <color theme="1"/>
        <rFont val="Arial"/>
        <family val="2"/>
      </rPr>
      <t>max</t>
    </r>
    <r>
      <rPr>
        <i/>
        <sz val="11"/>
        <color theme="1"/>
        <rFont val="Arial"/>
        <family val="2"/>
      </rPr>
      <t>: Maximum Depth</t>
    </r>
  </si>
  <si>
    <t>b: Well width</t>
  </si>
  <si>
    <r>
      <t>QRD 1D Calculator: d</t>
    </r>
    <r>
      <rPr>
        <b/>
        <vertAlign val="subscript"/>
        <sz val="22"/>
        <color theme="0"/>
        <rFont val="Arial"/>
        <family val="2"/>
      </rPr>
      <t>max</t>
    </r>
    <r>
      <rPr>
        <b/>
        <sz val="22"/>
        <color theme="0"/>
        <rFont val="Arial"/>
        <family val="2"/>
      </rPr>
      <t xml:space="preserve"> functional evaluation</t>
    </r>
  </si>
  <si>
    <t>QRD 1D Calculator: N functional evaluation</t>
  </si>
  <si>
    <t>QRD 1D Calculator: b functional evaluation</t>
  </si>
  <si>
    <t>QRD 1D Calculator: Well Depths</t>
  </si>
  <si>
    <t>Prime Number:</t>
  </si>
  <si>
    <t>Well Number</t>
  </si>
  <si>
    <t>Rounding:</t>
  </si>
  <si>
    <t>Well Depth (real) [cm]</t>
  </si>
  <si>
    <t>Well Depth (normalized) [0..1]</t>
  </si>
  <si>
    <t>QR Sequence</t>
  </si>
  <si>
    <t>Well Depth (rounded) [cm]</t>
  </si>
  <si>
    <t>Visualization</t>
  </si>
  <si>
    <t>Relevant?</t>
  </si>
  <si>
    <t>Rounding for Well Depths</t>
  </si>
  <si>
    <r>
      <t>f</t>
    </r>
    <r>
      <rPr>
        <b/>
        <vertAlign val="subscript"/>
        <sz val="11"/>
        <color theme="1"/>
        <rFont val="Arial"/>
        <family val="2"/>
      </rPr>
      <t>min</t>
    </r>
    <r>
      <rPr>
        <b/>
        <vertAlign val="superscript"/>
        <sz val="11"/>
        <color theme="1"/>
        <rFont val="Arial"/>
        <family val="2"/>
      </rPr>
      <t xml:space="preserve">1 </t>
    </r>
    <r>
      <rPr>
        <b/>
        <sz val="11"/>
        <color theme="1"/>
        <rFont val="Arial"/>
        <family val="2"/>
      </rPr>
      <t>[Hz]</t>
    </r>
  </si>
  <si>
    <r>
      <t>f</t>
    </r>
    <r>
      <rPr>
        <b/>
        <vertAlign val="subscript"/>
        <sz val="11"/>
        <color theme="1"/>
        <rFont val="Arial"/>
        <family val="2"/>
      </rPr>
      <t>max</t>
    </r>
    <r>
      <rPr>
        <b/>
        <vertAlign val="super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[kHz]</t>
    </r>
  </si>
  <si>
    <r>
      <t>d</t>
    </r>
    <r>
      <rPr>
        <b/>
        <vertAlign val="subscript"/>
        <sz val="11"/>
        <color theme="1"/>
        <rFont val="Arial"/>
        <family val="2"/>
      </rPr>
      <t xml:space="preserve">max </t>
    </r>
    <r>
      <rPr>
        <b/>
        <sz val="11"/>
        <color theme="1"/>
        <rFont val="Arial"/>
        <family val="2"/>
      </rPr>
      <t>[cm]</t>
    </r>
  </si>
  <si>
    <r>
      <t>N</t>
    </r>
    <r>
      <rPr>
        <b/>
        <vertAlign val="sub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[pieces]</t>
    </r>
  </si>
  <si>
    <r>
      <t>f</t>
    </r>
    <r>
      <rPr>
        <b/>
        <vertAlign val="subscript"/>
        <sz val="11"/>
        <color theme="1"/>
        <rFont val="Arial"/>
        <family val="2"/>
      </rPr>
      <t>min</t>
    </r>
    <r>
      <rPr>
        <b/>
        <vertAlign val="superscript"/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[Hz]</t>
    </r>
  </si>
  <si>
    <t>b [mm]</t>
  </si>
  <si>
    <t>N: Number of Wells / Prime Number</t>
  </si>
  <si>
    <t>Comments</t>
  </si>
  <si>
    <t>Depth of the deepest well</t>
  </si>
  <si>
    <t>Prime Number the QRD is based on.</t>
  </si>
  <si>
    <t>Speed of Sound</t>
  </si>
  <si>
    <t>Width of one well</t>
  </si>
  <si>
    <t>Depth of the lowest well which is not zero</t>
  </si>
  <si>
    <t>Checks</t>
  </si>
  <si>
    <t>Rounding for well depths.</t>
  </si>
  <si>
    <t>Overall Diffusion Range</t>
  </si>
  <si>
    <t>Version 1.0 / 09122015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</si>
</sst>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22"/>
      <color theme="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5"/>
      <name val="Arial"/>
      <family val="2"/>
    </font>
    <font>
      <i/>
      <sz val="11"/>
      <color theme="0" tint="-0.14999847407452621"/>
      <name val="Arial"/>
      <family val="2"/>
    </font>
    <font>
      <i/>
      <sz val="11"/>
      <color theme="0" tint="-0.34998626667073579"/>
      <name val="Arial"/>
      <family val="2"/>
    </font>
    <font>
      <i/>
      <vertAlign val="subscript"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i/>
      <vertAlign val="subscript"/>
      <sz val="11"/>
      <color theme="1"/>
      <name val="Arial"/>
      <family val="2"/>
    </font>
    <font>
      <i/>
      <sz val="8"/>
      <color theme="0" tint="-0.34998626667073579"/>
      <name val="Arial"/>
      <family val="2"/>
    </font>
    <font>
      <b/>
      <vertAlign val="subscript"/>
      <sz val="22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5" fillId="0" borderId="0" xfId="0" applyFont="1"/>
    <xf numFmtId="0" fontId="4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0" fillId="2" borderId="0" xfId="0" applyFont="1" applyFill="1" applyAlignment="1">
      <alignment vertical="center"/>
    </xf>
    <xf numFmtId="0" fontId="9" fillId="0" borderId="0" xfId="0" applyFont="1" applyProtection="1">
      <protection locked="0"/>
    </xf>
    <xf numFmtId="0" fontId="0" fillId="4" borderId="0" xfId="0" applyFill="1"/>
    <xf numFmtId="0" fontId="5" fillId="0" borderId="1" xfId="0" applyFont="1" applyBorder="1"/>
    <xf numFmtId="0" fontId="19" fillId="0" borderId="0" xfId="0" applyFont="1"/>
    <xf numFmtId="165" fontId="0" fillId="0" borderId="0" xfId="0" applyNumberFormat="1"/>
    <xf numFmtId="0" fontId="6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top"/>
    </xf>
    <xf numFmtId="0" fontId="0" fillId="0" borderId="0" xfId="0" applyProtection="1"/>
    <xf numFmtId="0" fontId="4" fillId="3" borderId="0" xfId="0" applyFont="1" applyFill="1" applyProtection="1"/>
    <xf numFmtId="0" fontId="0" fillId="3" borderId="0" xfId="0" applyFill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8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7" fillId="0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</cellXfs>
  <cellStyles count="1">
    <cellStyle name="Standard" xfId="0" builtinId="0"/>
  </cellStyles>
  <dxfs count="7">
    <dxf>
      <font>
        <color theme="0"/>
      </font>
      <numFmt numFmtId="0" formatCode="General"/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fmin1 = f(dmax)</c:v>
          </c:tx>
          <c:marker>
            <c:symbol val="none"/>
          </c:marker>
          <c:xVal>
            <c:numRef>
              <c:f>'Graphs for d(max)'!$A$6:$A$26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'Graphs for d(max)'!$B$6:$B$26</c:f>
              <c:numCache>
                <c:formatCode>0.0000</c:formatCode>
                <c:ptCount val="21"/>
                <c:pt idx="0">
                  <c:v>16735.135135135137</c:v>
                </c:pt>
                <c:pt idx="1">
                  <c:v>3347.0270270270271</c:v>
                </c:pt>
                <c:pt idx="2">
                  <c:v>1673.5135135135135</c:v>
                </c:pt>
                <c:pt idx="3">
                  <c:v>1115.6756756756758</c:v>
                </c:pt>
                <c:pt idx="4">
                  <c:v>836.75675675675677</c:v>
                </c:pt>
                <c:pt idx="5">
                  <c:v>669.40540540540542</c:v>
                </c:pt>
                <c:pt idx="6">
                  <c:v>557.83783783783792</c:v>
                </c:pt>
                <c:pt idx="7">
                  <c:v>478.14671814671817</c:v>
                </c:pt>
                <c:pt idx="8">
                  <c:v>418.37837837837839</c:v>
                </c:pt>
                <c:pt idx="9">
                  <c:v>371.89189189189193</c:v>
                </c:pt>
                <c:pt idx="10">
                  <c:v>334.70270270270271</c:v>
                </c:pt>
                <c:pt idx="11">
                  <c:v>304.27518427518424</c:v>
                </c:pt>
                <c:pt idx="12">
                  <c:v>278.91891891891896</c:v>
                </c:pt>
                <c:pt idx="13">
                  <c:v>257.46361746361742</c:v>
                </c:pt>
                <c:pt idx="14">
                  <c:v>239.07335907335909</c:v>
                </c:pt>
                <c:pt idx="15">
                  <c:v>223.13513513513516</c:v>
                </c:pt>
                <c:pt idx="16">
                  <c:v>209.18918918918919</c:v>
                </c:pt>
                <c:pt idx="17">
                  <c:v>196.88394276629572</c:v>
                </c:pt>
                <c:pt idx="18">
                  <c:v>185.94594594594597</c:v>
                </c:pt>
                <c:pt idx="19">
                  <c:v>176.1593172119488</c:v>
                </c:pt>
                <c:pt idx="20">
                  <c:v>167.35135135135135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11744"/>
        <c:axId val="100513280"/>
      </c:scatterChart>
      <c:valAx>
        <c:axId val="1005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13280"/>
        <c:crosses val="autoZero"/>
        <c:crossBetween val="midCat"/>
      </c:valAx>
      <c:valAx>
        <c:axId val="100513280"/>
        <c:scaling>
          <c:logBase val="10"/>
          <c:orientation val="minMax"/>
        </c:scaling>
        <c:delete val="0"/>
        <c:axPos val="l"/>
        <c:majorGridlines/>
        <c:numFmt formatCode="General" sourceLinked="0"/>
        <c:majorTickMark val="out"/>
        <c:minorTickMark val="out"/>
        <c:tickLblPos val="nextTo"/>
        <c:crossAx val="100511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fmin1 = f(N)</c:v>
          </c:tx>
          <c:marker>
            <c:symbol val="none"/>
          </c:marker>
          <c:xVal>
            <c:numRef>
              <c:f>'Graphs for N'!$A$6:$A$26</c:f>
              <c:numCache>
                <c:formatCode>General</c:formatCode>
                <c:ptCount val="2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</c:numCache>
            </c:numRef>
          </c:xVal>
          <c:yVal>
            <c:numRef>
              <c:f>'Graphs for N'!$B$6:$B$26</c:f>
              <c:numCache>
                <c:formatCode>0.0000</c:formatCode>
                <c:ptCount val="21"/>
                <c:pt idx="0">
                  <c:v>661.53846153846155</c:v>
                </c:pt>
                <c:pt idx="1">
                  <c:v>992.30769230769238</c:v>
                </c:pt>
                <c:pt idx="2">
                  <c:v>1102.5641025641025</c:v>
                </c:pt>
                <c:pt idx="3">
                  <c:v>1157.6923076923076</c:v>
                </c:pt>
                <c:pt idx="4">
                  <c:v>1190.7692307692307</c:v>
                </c:pt>
                <c:pt idx="5">
                  <c:v>1212.8205128205127</c:v>
                </c:pt>
                <c:pt idx="6">
                  <c:v>1228.5714285714287</c:v>
                </c:pt>
                <c:pt idx="7">
                  <c:v>1240.3846153846155</c:v>
                </c:pt>
                <c:pt idx="8">
                  <c:v>1249.5726495726497</c:v>
                </c:pt>
                <c:pt idx="9">
                  <c:v>1256.9230769230769</c:v>
                </c:pt>
                <c:pt idx="10">
                  <c:v>1262.937062937063</c:v>
                </c:pt>
                <c:pt idx="11">
                  <c:v>1267.948717948718</c:v>
                </c:pt>
                <c:pt idx="12">
                  <c:v>1272.189349112426</c:v>
                </c:pt>
                <c:pt idx="13">
                  <c:v>1275.8241758241759</c:v>
                </c:pt>
                <c:pt idx="14">
                  <c:v>1278.9743589743589</c:v>
                </c:pt>
                <c:pt idx="15">
                  <c:v>1281.7307692307693</c:v>
                </c:pt>
                <c:pt idx="16">
                  <c:v>1284.1628959276018</c:v>
                </c:pt>
                <c:pt idx="17">
                  <c:v>1286.3247863247864</c:v>
                </c:pt>
                <c:pt idx="18">
                  <c:v>1288.259109311741</c:v>
                </c:pt>
                <c:pt idx="19">
                  <c:v>1290</c:v>
                </c:pt>
                <c:pt idx="20">
                  <c:v>1291.5750915750916</c:v>
                </c:pt>
              </c:numCache>
            </c:numRef>
          </c:yVal>
          <c:smooth val="1"/>
        </c:ser>
        <c:ser>
          <c:idx val="1"/>
          <c:order val="1"/>
          <c:tx>
            <c:v>fmin2 = f(N)</c:v>
          </c:tx>
          <c:marker>
            <c:symbol val="none"/>
          </c:marker>
          <c:xVal>
            <c:numRef>
              <c:f>'Graphs for N'!$A$32:$A$53</c:f>
              <c:numCache>
                <c:formatCode>General</c:formatCod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</c:numCache>
            </c:numRef>
          </c:xVal>
          <c:yVal>
            <c:numRef>
              <c:f>'Graphs for N'!$B$32:$B$53</c:f>
              <c:numCache>
                <c:formatCode>0.0000</c:formatCode>
                <c:ptCount val="22"/>
                <c:pt idx="0">
                  <c:v>5733.3333333333339</c:v>
                </c:pt>
                <c:pt idx="1">
                  <c:v>2866.666666666667</c:v>
                </c:pt>
                <c:pt idx="2">
                  <c:v>1911.1111111111111</c:v>
                </c:pt>
                <c:pt idx="3">
                  <c:v>1433.3333333333335</c:v>
                </c:pt>
                <c:pt idx="4">
                  <c:v>1146.6666666666667</c:v>
                </c:pt>
                <c:pt idx="5">
                  <c:v>955.55555555555554</c:v>
                </c:pt>
                <c:pt idx="6">
                  <c:v>819.04761904761904</c:v>
                </c:pt>
                <c:pt idx="7">
                  <c:v>716.66666666666674</c:v>
                </c:pt>
                <c:pt idx="8">
                  <c:v>637.03703703703695</c:v>
                </c:pt>
                <c:pt idx="9">
                  <c:v>573.33333333333337</c:v>
                </c:pt>
                <c:pt idx="10">
                  <c:v>521.21212121212113</c:v>
                </c:pt>
                <c:pt idx="11">
                  <c:v>477.77777777777777</c:v>
                </c:pt>
                <c:pt idx="12">
                  <c:v>441.02564102564099</c:v>
                </c:pt>
                <c:pt idx="13">
                  <c:v>409.52380952380952</c:v>
                </c:pt>
                <c:pt idx="14">
                  <c:v>382.22222222222223</c:v>
                </c:pt>
                <c:pt idx="15">
                  <c:v>358.33333333333337</c:v>
                </c:pt>
                <c:pt idx="16">
                  <c:v>337.25490196078431</c:v>
                </c:pt>
                <c:pt idx="17">
                  <c:v>318.51851851851848</c:v>
                </c:pt>
                <c:pt idx="18">
                  <c:v>301.75438596491233</c:v>
                </c:pt>
                <c:pt idx="19">
                  <c:v>286.66666666666669</c:v>
                </c:pt>
                <c:pt idx="20">
                  <c:v>273.01587301587301</c:v>
                </c:pt>
                <c:pt idx="21">
                  <c:v>260.60606060606057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54432"/>
        <c:axId val="103556224"/>
      </c:scatterChart>
      <c:valAx>
        <c:axId val="1035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556224"/>
        <c:crosses val="autoZero"/>
        <c:crossBetween val="midCat"/>
      </c:valAx>
      <c:valAx>
        <c:axId val="103556224"/>
        <c:scaling>
          <c:logBase val="10"/>
          <c:orientation val="minMax"/>
          <c:max val="10000"/>
          <c:min val="100"/>
        </c:scaling>
        <c:delete val="0"/>
        <c:axPos val="l"/>
        <c:majorGridlines/>
        <c:numFmt formatCode="General" sourceLinked="0"/>
        <c:majorTickMark val="out"/>
        <c:minorTickMark val="out"/>
        <c:tickLblPos val="nextTo"/>
        <c:crossAx val="103554432"/>
        <c:crosses val="autoZero"/>
        <c:crossBetween val="midCat"/>
        <c:majorUnit val="10"/>
        <c:min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fmin2 = f(b)</c:v>
          </c:tx>
          <c:marker>
            <c:symbol val="none"/>
          </c:marker>
          <c:xVal>
            <c:numRef>
              <c:f>'Graphs for b'!$A$6:$A$35</c:f>
              <c:numCache>
                <c:formatCode>General</c:formatCode>
                <c:ptCount val="3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</c:numCache>
            </c:numRef>
          </c:xVal>
          <c:yVal>
            <c:numRef>
              <c:f>'Graphs for b'!$B$6:$B$35</c:f>
              <c:numCache>
                <c:formatCode>0.0000</c:formatCode>
                <c:ptCount val="30"/>
                <c:pt idx="0">
                  <c:v>4648.6486486486492</c:v>
                </c:pt>
                <c:pt idx="1">
                  <c:v>2324.3243243243246</c:v>
                </c:pt>
                <c:pt idx="2">
                  <c:v>1549.5495495495495</c:v>
                </c:pt>
                <c:pt idx="3">
                  <c:v>1162.1621621621623</c:v>
                </c:pt>
                <c:pt idx="4">
                  <c:v>929.7297297297298</c:v>
                </c:pt>
                <c:pt idx="5">
                  <c:v>774.77477477477476</c:v>
                </c:pt>
                <c:pt idx="6">
                  <c:v>664.09266409266411</c:v>
                </c:pt>
                <c:pt idx="7">
                  <c:v>581.08108108108115</c:v>
                </c:pt>
                <c:pt idx="8">
                  <c:v>516.5165165165165</c:v>
                </c:pt>
                <c:pt idx="9">
                  <c:v>464.8648648648649</c:v>
                </c:pt>
                <c:pt idx="10">
                  <c:v>422.60442260442261</c:v>
                </c:pt>
                <c:pt idx="11">
                  <c:v>387.38738738738738</c:v>
                </c:pt>
                <c:pt idx="12">
                  <c:v>357.58835758835761</c:v>
                </c:pt>
                <c:pt idx="13">
                  <c:v>332.04633204633205</c:v>
                </c:pt>
                <c:pt idx="14">
                  <c:v>309.90990990990986</c:v>
                </c:pt>
                <c:pt idx="15">
                  <c:v>290.54054054054058</c:v>
                </c:pt>
                <c:pt idx="16">
                  <c:v>273.44992050874401</c:v>
                </c:pt>
                <c:pt idx="17">
                  <c:v>258.25825825825825</c:v>
                </c:pt>
                <c:pt idx="18">
                  <c:v>244.66571834992888</c:v>
                </c:pt>
                <c:pt idx="19">
                  <c:v>232.43243243243245</c:v>
                </c:pt>
                <c:pt idx="20">
                  <c:v>221.36422136422135</c:v>
                </c:pt>
                <c:pt idx="21">
                  <c:v>211.3022113022113</c:v>
                </c:pt>
                <c:pt idx="22">
                  <c:v>202.11515863689777</c:v>
                </c:pt>
                <c:pt idx="23">
                  <c:v>193.69369369369369</c:v>
                </c:pt>
                <c:pt idx="24">
                  <c:v>185.94594594594594</c:v>
                </c:pt>
                <c:pt idx="25">
                  <c:v>178.7941787941788</c:v>
                </c:pt>
                <c:pt idx="26">
                  <c:v>172.17217217217217</c:v>
                </c:pt>
                <c:pt idx="27">
                  <c:v>166.02316602316603</c:v>
                </c:pt>
                <c:pt idx="28">
                  <c:v>160.29822926374652</c:v>
                </c:pt>
                <c:pt idx="29">
                  <c:v>154.95495495495493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24704"/>
        <c:axId val="103626240"/>
      </c:scatterChart>
      <c:valAx>
        <c:axId val="1036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626240"/>
        <c:crosses val="autoZero"/>
        <c:crossBetween val="midCat"/>
      </c:valAx>
      <c:valAx>
        <c:axId val="103626240"/>
        <c:scaling>
          <c:logBase val="10"/>
          <c:orientation val="minMax"/>
        </c:scaling>
        <c:delete val="0"/>
        <c:axPos val="l"/>
        <c:majorGridlines/>
        <c:numFmt formatCode="General" sourceLinked="0"/>
        <c:majorTickMark val="out"/>
        <c:minorTickMark val="out"/>
        <c:tickLblPos val="nextTo"/>
        <c:crossAx val="103624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fmax2 = f(b)</c:v>
          </c:tx>
          <c:marker>
            <c:symbol val="none"/>
          </c:marker>
          <c:xVal>
            <c:numRef>
              <c:f>'Graphs for b'!$A$39:$A$68</c:f>
              <c:numCache>
                <c:formatCode>General</c:formatCode>
                <c:ptCount val="3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</c:numCache>
            </c:numRef>
          </c:xVal>
          <c:yVal>
            <c:numRef>
              <c:f>'Graphs for b'!$B$39:$B$68</c:f>
              <c:numCache>
                <c:formatCode>0.0000</c:formatCode>
                <c:ptCount val="30"/>
                <c:pt idx="0">
                  <c:v>86</c:v>
                </c:pt>
                <c:pt idx="1">
                  <c:v>43</c:v>
                </c:pt>
                <c:pt idx="2">
                  <c:v>28.666666666666668</c:v>
                </c:pt>
                <c:pt idx="3">
                  <c:v>21.5</c:v>
                </c:pt>
                <c:pt idx="4">
                  <c:v>17.2</c:v>
                </c:pt>
                <c:pt idx="5">
                  <c:v>14.333333333333334</c:v>
                </c:pt>
                <c:pt idx="6">
                  <c:v>12.285714285714286</c:v>
                </c:pt>
                <c:pt idx="7">
                  <c:v>10.75</c:v>
                </c:pt>
                <c:pt idx="8">
                  <c:v>9.5555555555555571</c:v>
                </c:pt>
                <c:pt idx="9">
                  <c:v>8.6</c:v>
                </c:pt>
                <c:pt idx="10">
                  <c:v>7.8181818181818192</c:v>
                </c:pt>
                <c:pt idx="11">
                  <c:v>7.166666666666667</c:v>
                </c:pt>
                <c:pt idx="12">
                  <c:v>6.615384615384615</c:v>
                </c:pt>
                <c:pt idx="13">
                  <c:v>6.1428571428571432</c:v>
                </c:pt>
                <c:pt idx="14">
                  <c:v>5.7333333333333343</c:v>
                </c:pt>
                <c:pt idx="15">
                  <c:v>5.375</c:v>
                </c:pt>
                <c:pt idx="16">
                  <c:v>5.0588235294117636</c:v>
                </c:pt>
                <c:pt idx="17">
                  <c:v>4.7777777777777786</c:v>
                </c:pt>
                <c:pt idx="18">
                  <c:v>4.5263157894736841</c:v>
                </c:pt>
                <c:pt idx="19">
                  <c:v>4.3</c:v>
                </c:pt>
                <c:pt idx="20">
                  <c:v>4.0952380952380949</c:v>
                </c:pt>
                <c:pt idx="21">
                  <c:v>3.9090909090909096</c:v>
                </c:pt>
                <c:pt idx="22">
                  <c:v>3.7391304347826089</c:v>
                </c:pt>
                <c:pt idx="23">
                  <c:v>3.5833333333333335</c:v>
                </c:pt>
                <c:pt idx="24">
                  <c:v>3.44</c:v>
                </c:pt>
                <c:pt idx="25">
                  <c:v>3.3076923076923075</c:v>
                </c:pt>
                <c:pt idx="26">
                  <c:v>3.1851851851851851</c:v>
                </c:pt>
                <c:pt idx="27">
                  <c:v>3.0714285714285716</c:v>
                </c:pt>
                <c:pt idx="28">
                  <c:v>2.9655172413793101</c:v>
                </c:pt>
                <c:pt idx="29">
                  <c:v>2.8666666666666671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54528"/>
        <c:axId val="103656064"/>
      </c:scatterChart>
      <c:valAx>
        <c:axId val="1036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656064"/>
        <c:crosses val="autoZero"/>
        <c:crossBetween val="midCat"/>
      </c:valAx>
      <c:valAx>
        <c:axId val="103656064"/>
        <c:scaling>
          <c:logBase val="10"/>
          <c:orientation val="minMax"/>
        </c:scaling>
        <c:delete val="0"/>
        <c:axPos val="l"/>
        <c:majorGridlines/>
        <c:numFmt formatCode="General" sourceLinked="0"/>
        <c:majorTickMark val="out"/>
        <c:minorTickMark val="out"/>
        <c:tickLblPos val="nextTo"/>
        <c:crossAx val="103654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1143000</xdr:colOff>
      <xdr:row>3</xdr:row>
      <xdr:rowOff>413425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819150"/>
          <a:ext cx="1143000" cy="41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47625</xdr:rowOff>
    </xdr:from>
    <xdr:to>
      <xdr:col>1</xdr:col>
      <xdr:colOff>952500</xdr:colOff>
      <xdr:row>6</xdr:row>
      <xdr:rowOff>388208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0675" y="2362200"/>
          <a:ext cx="933450" cy="340583"/>
        </a:xfrm>
        <a:prstGeom prst="rect">
          <a:avLst/>
        </a:prstGeom>
      </xdr:spPr>
    </xdr:pic>
    <xdr:clientData/>
  </xdr:twoCellAnchor>
  <xdr:twoCellAnchor editAs="oneCell">
    <xdr:from>
      <xdr:col>0</xdr:col>
      <xdr:colOff>2343150</xdr:colOff>
      <xdr:row>4</xdr:row>
      <xdr:rowOff>38100</xdr:rowOff>
    </xdr:from>
    <xdr:to>
      <xdr:col>1</xdr:col>
      <xdr:colOff>590550</xdr:colOff>
      <xdr:row>4</xdr:row>
      <xdr:rowOff>388894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3150" y="1495425"/>
          <a:ext cx="695325" cy="350794"/>
        </a:xfrm>
        <a:prstGeom prst="rect">
          <a:avLst/>
        </a:prstGeom>
      </xdr:spPr>
    </xdr:pic>
    <xdr:clientData/>
  </xdr:twoCellAnchor>
  <xdr:twoCellAnchor editAs="oneCell">
    <xdr:from>
      <xdr:col>0</xdr:col>
      <xdr:colOff>2343150</xdr:colOff>
      <xdr:row>4</xdr:row>
      <xdr:rowOff>419099</xdr:rowOff>
    </xdr:from>
    <xdr:to>
      <xdr:col>1</xdr:col>
      <xdr:colOff>766270</xdr:colOff>
      <xdr:row>5</xdr:row>
      <xdr:rowOff>361950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43150" y="1876424"/>
          <a:ext cx="871045" cy="371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4</xdr:row>
      <xdr:rowOff>76200</xdr:rowOff>
    </xdr:from>
    <xdr:to>
      <xdr:col>11</xdr:col>
      <xdr:colOff>457199</xdr:colOff>
      <xdr:row>25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4</xdr:row>
      <xdr:rowOff>76200</xdr:rowOff>
    </xdr:from>
    <xdr:to>
      <xdr:col>11</xdr:col>
      <xdr:colOff>457199</xdr:colOff>
      <xdr:row>25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4</xdr:row>
      <xdr:rowOff>76200</xdr:rowOff>
    </xdr:from>
    <xdr:to>
      <xdr:col>11</xdr:col>
      <xdr:colOff>457199</xdr:colOff>
      <xdr:row>25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152400</xdr:colOff>
      <xdr:row>37</xdr:row>
      <xdr:rowOff>76200</xdr:rowOff>
    </xdr:from>
    <xdr:to>
      <xdr:col>11</xdr:col>
      <xdr:colOff>485775</xdr:colOff>
      <xdr:row>58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Z26"/>
  <sheetViews>
    <sheetView tabSelected="1" zoomScaleNormal="100" workbookViewId="0">
      <selection activeCell="B14" sqref="B14"/>
    </sheetView>
  </sheetViews>
  <sheetFormatPr baseColWidth="10" defaultRowHeight="14.25" x14ac:dyDescent="0.2"/>
  <cols>
    <col min="1" max="1" width="32.125" style="18" customWidth="1"/>
    <col min="2" max="2" width="16.375" style="18" customWidth="1"/>
    <col min="3" max="5" width="11" style="18"/>
    <col min="6" max="6" width="13" style="18" customWidth="1"/>
    <col min="7" max="16384" width="11" style="18"/>
  </cols>
  <sheetData>
    <row r="1" spans="1:26" s="15" customFormat="1" ht="36" customHeight="1" x14ac:dyDescent="0.2">
      <c r="A1" s="14" t="s">
        <v>0</v>
      </c>
      <c r="C1" s="16" t="s">
        <v>1</v>
      </c>
    </row>
    <row r="2" spans="1:26" ht="30.75" customHeight="1" x14ac:dyDescent="0.2">
      <c r="A2" s="17" t="s">
        <v>22</v>
      </c>
      <c r="C2" s="17" t="s">
        <v>55</v>
      </c>
    </row>
    <row r="3" spans="1:26" s="20" customFormat="1" x14ac:dyDescent="0.2">
      <c r="A3" s="19" t="s">
        <v>2</v>
      </c>
      <c r="C3" s="19" t="s">
        <v>3</v>
      </c>
      <c r="F3" s="19" t="s">
        <v>54</v>
      </c>
    </row>
    <row r="4" spans="1:26" ht="33.75" customHeight="1" x14ac:dyDescent="0.2">
      <c r="A4" s="21" t="s">
        <v>16</v>
      </c>
      <c r="B4" s="22"/>
      <c r="C4" s="23">
        <f>(B10/(2*B11/100))*((B12-1)/B12)</f>
        <v>1287.3180873180875</v>
      </c>
      <c r="D4" s="24" t="s">
        <v>11</v>
      </c>
      <c r="F4" s="33" t="s">
        <v>18</v>
      </c>
      <c r="G4" s="34">
        <f>MAX(C4,C5)</f>
        <v>1287.3180873180875</v>
      </c>
      <c r="H4" s="36" t="s">
        <v>11</v>
      </c>
    </row>
    <row r="5" spans="1:26" ht="33.75" customHeight="1" x14ac:dyDescent="0.2">
      <c r="A5" s="21" t="s">
        <v>14</v>
      </c>
      <c r="B5" s="22"/>
      <c r="C5" s="23">
        <f>B10/B18</f>
        <v>309.90990990990986</v>
      </c>
      <c r="D5" s="24" t="s">
        <v>11</v>
      </c>
      <c r="F5" s="33"/>
      <c r="G5" s="35"/>
      <c r="H5" s="36"/>
    </row>
    <row r="6" spans="1:26" ht="33.75" customHeight="1" x14ac:dyDescent="0.2">
      <c r="A6" s="21" t="s">
        <v>17</v>
      </c>
      <c r="B6" s="22"/>
      <c r="C6" s="23">
        <f>B10/(2*B14/1000)/1000</f>
        <v>43</v>
      </c>
      <c r="D6" s="24" t="s">
        <v>12</v>
      </c>
      <c r="F6" s="33" t="s">
        <v>19</v>
      </c>
      <c r="G6" s="34">
        <f>MIN(C6,C7)</f>
        <v>5.7333333333333343</v>
      </c>
      <c r="H6" s="36" t="s">
        <v>12</v>
      </c>
    </row>
    <row r="7" spans="1:26" ht="33.75" customHeight="1" x14ac:dyDescent="0.2">
      <c r="A7" s="21" t="s">
        <v>15</v>
      </c>
      <c r="B7" s="22"/>
      <c r="C7" s="23">
        <f>B10/(2*B13/1000)/1000</f>
        <v>5.7333333333333343</v>
      </c>
      <c r="D7" s="24" t="s">
        <v>12</v>
      </c>
      <c r="F7" s="33"/>
      <c r="G7" s="35"/>
      <c r="H7" s="36"/>
    </row>
    <row r="8" spans="1:26" x14ac:dyDescent="0.2">
      <c r="B8" s="22"/>
    </row>
    <row r="9" spans="1:26" s="20" customFormat="1" x14ac:dyDescent="0.2">
      <c r="A9" s="25" t="s">
        <v>4</v>
      </c>
      <c r="D9" s="19" t="s">
        <v>46</v>
      </c>
      <c r="F9" s="19"/>
      <c r="G9" s="19" t="s">
        <v>52</v>
      </c>
    </row>
    <row r="10" spans="1:26" ht="15" x14ac:dyDescent="0.25">
      <c r="A10" s="21" t="s">
        <v>5</v>
      </c>
      <c r="B10" s="9">
        <v>344</v>
      </c>
      <c r="C10" s="18" t="s">
        <v>6</v>
      </c>
      <c r="D10" s="30" t="s">
        <v>49</v>
      </c>
      <c r="G10" s="32" t="str">
        <f>IF(B10=0,"ERROR: Must be greater 0 !!!", "Check OK")</f>
        <v>Check OK</v>
      </c>
      <c r="H10" s="32"/>
      <c r="I10" s="32"/>
    </row>
    <row r="11" spans="1:26" ht="15.75" customHeight="1" x14ac:dyDescent="0.25">
      <c r="A11" s="21" t="s">
        <v>23</v>
      </c>
      <c r="B11" s="9">
        <v>13</v>
      </c>
      <c r="C11" s="18" t="s">
        <v>8</v>
      </c>
      <c r="D11" s="31" t="s">
        <v>47</v>
      </c>
      <c r="F11" s="26"/>
      <c r="G11" s="32" t="str">
        <f>IF(B11=0,"ERROR: Must be greater 0 !!!", "Check OK")</f>
        <v>Check OK</v>
      </c>
      <c r="H11" s="32"/>
      <c r="I11" s="32"/>
      <c r="J11" s="26"/>
      <c r="L11" s="26"/>
      <c r="M11" s="26"/>
      <c r="N11" s="26"/>
      <c r="P11" s="26"/>
      <c r="Q11" s="26"/>
      <c r="S11" s="26"/>
      <c r="T11" s="26"/>
      <c r="U11" s="26"/>
      <c r="W11" s="26"/>
      <c r="X11" s="26"/>
      <c r="Z11" s="26"/>
    </row>
    <row r="12" spans="1:26" ht="15" x14ac:dyDescent="0.25">
      <c r="A12" s="21" t="s">
        <v>45</v>
      </c>
      <c r="B12" s="9">
        <v>37</v>
      </c>
      <c r="C12" s="18" t="s">
        <v>13</v>
      </c>
      <c r="D12" s="31" t="s">
        <v>48</v>
      </c>
      <c r="G12" s="32" t="str">
        <f>IF(SUMPRODUCT((MOD(B12,ROW(B:B))=0)*1)&gt;2,"ERROR: NO PRIME NUMBER !!!!","Check OK")</f>
        <v>Check OK</v>
      </c>
      <c r="H12" s="32"/>
      <c r="I12" s="32"/>
    </row>
    <row r="13" spans="1:26" ht="15" x14ac:dyDescent="0.25">
      <c r="A13" s="21" t="s">
        <v>24</v>
      </c>
      <c r="B13" s="9">
        <v>30</v>
      </c>
      <c r="C13" s="18" t="s">
        <v>9</v>
      </c>
      <c r="D13" s="31" t="s">
        <v>50</v>
      </c>
      <c r="G13" s="32" t="str">
        <f>IF(B13=0,"ERROR: Must be greater 0 !!!", "Check OK")</f>
        <v>Check OK</v>
      </c>
      <c r="H13" s="32"/>
      <c r="I13" s="32"/>
    </row>
    <row r="14" spans="1:26" ht="15.75" customHeight="1" x14ac:dyDescent="0.25">
      <c r="A14" s="21" t="s">
        <v>20</v>
      </c>
      <c r="B14" s="9">
        <v>4</v>
      </c>
      <c r="C14" s="18" t="s">
        <v>9</v>
      </c>
      <c r="D14" s="31" t="s">
        <v>51</v>
      </c>
      <c r="G14" s="32" t="str">
        <f>IF(B14=0,"ERROR: Must be greater 0 !!!", "Check OK")</f>
        <v>Check OK</v>
      </c>
      <c r="H14" s="32"/>
      <c r="I14" s="32"/>
    </row>
    <row r="15" spans="1:26" ht="15.75" customHeight="1" x14ac:dyDescent="0.25">
      <c r="A15" s="21" t="s">
        <v>38</v>
      </c>
      <c r="B15" s="9">
        <v>0.1</v>
      </c>
      <c r="C15" s="18" t="s">
        <v>8</v>
      </c>
      <c r="D15" s="31" t="s">
        <v>53</v>
      </c>
      <c r="G15" s="32" t="str">
        <f>IF(B15=0,"ERROR: Must be greater 0 !!!", "Check OK")</f>
        <v>Check OK</v>
      </c>
      <c r="H15" s="32"/>
      <c r="I15" s="32"/>
    </row>
    <row r="17" spans="1:3" s="20" customFormat="1" x14ac:dyDescent="0.2">
      <c r="A17" s="25" t="s">
        <v>21</v>
      </c>
    </row>
    <row r="18" spans="1:3" x14ac:dyDescent="0.2">
      <c r="A18" s="21" t="s">
        <v>10</v>
      </c>
      <c r="B18" s="18">
        <f>PRODUCT(B13,B12)/1000</f>
        <v>1.1100000000000001</v>
      </c>
      <c r="C18" s="18" t="s">
        <v>7</v>
      </c>
    </row>
    <row r="19" spans="1:3" x14ac:dyDescent="0.2">
      <c r="A19" s="21"/>
    </row>
    <row r="26" spans="1:3" x14ac:dyDescent="0.2">
      <c r="A26" s="27"/>
    </row>
  </sheetData>
  <sheetProtection sheet="1" objects="1" scenarios="1" selectLockedCells="1"/>
  <mergeCells count="12">
    <mergeCell ref="F4:F5"/>
    <mergeCell ref="F6:F7"/>
    <mergeCell ref="G4:G5"/>
    <mergeCell ref="G6:G7"/>
    <mergeCell ref="H6:H7"/>
    <mergeCell ref="H4:H5"/>
    <mergeCell ref="G10:I10"/>
    <mergeCell ref="G12:I12"/>
    <mergeCell ref="G15:I15"/>
    <mergeCell ref="G11:I11"/>
    <mergeCell ref="G14:I14"/>
    <mergeCell ref="G13:I13"/>
  </mergeCells>
  <conditionalFormatting sqref="G12">
    <cfRule type="expression" dxfId="6" priority="11">
      <formula>$G12&lt;&gt;"Check OK"</formula>
    </cfRule>
  </conditionalFormatting>
  <conditionalFormatting sqref="G15">
    <cfRule type="expression" dxfId="5" priority="5">
      <formula>$G15&lt;&gt;"Check OK"</formula>
    </cfRule>
  </conditionalFormatting>
  <conditionalFormatting sqref="G11">
    <cfRule type="expression" dxfId="4" priority="4">
      <formula>$G11&lt;&gt;"Check OK"</formula>
    </cfRule>
  </conditionalFormatting>
  <conditionalFormatting sqref="G14">
    <cfRule type="expression" dxfId="3" priority="3">
      <formula>$G14&lt;&gt;"Check OK"</formula>
    </cfRule>
  </conditionalFormatting>
  <conditionalFormatting sqref="G13">
    <cfRule type="expression" dxfId="2" priority="2">
      <formula>$G13&lt;&gt;"Check OK"</formula>
    </cfRule>
  </conditionalFormatting>
  <conditionalFormatting sqref="G10">
    <cfRule type="expression" dxfId="1" priority="1">
      <formula>$G10&lt;&gt;"Check OK"</formula>
    </cfRule>
  </conditionalFormatting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57"/>
  <sheetViews>
    <sheetView workbookViewId="0">
      <selection activeCell="E8" sqref="E8"/>
    </sheetView>
  </sheetViews>
  <sheetFormatPr baseColWidth="10" defaultRowHeight="14.25" x14ac:dyDescent="0.2"/>
  <cols>
    <col min="1" max="1" width="13.375" customWidth="1"/>
    <col min="2" max="2" width="13.375" bestFit="1" customWidth="1"/>
    <col min="3" max="3" width="27.375" bestFit="1" customWidth="1"/>
    <col min="4" max="4" width="20.375" bestFit="1" customWidth="1"/>
    <col min="5" max="5" width="24.625" bestFit="1" customWidth="1"/>
    <col min="6" max="6" width="2.125" customWidth="1"/>
    <col min="7" max="7" width="1.125" customWidth="1"/>
    <col min="8" max="8" width="19.25" customWidth="1"/>
    <col min="9" max="9" width="0" hidden="1" customWidth="1"/>
    <col min="135" max="135" width="11" customWidth="1"/>
  </cols>
  <sheetData>
    <row r="1" spans="1:9" s="3" customFormat="1" ht="36" customHeight="1" x14ac:dyDescent="0.2">
      <c r="A1" s="2" t="s">
        <v>28</v>
      </c>
      <c r="C1" s="8"/>
    </row>
    <row r="4" spans="1:9" ht="15" x14ac:dyDescent="0.25">
      <c r="A4" s="1" t="s">
        <v>29</v>
      </c>
      <c r="B4" s="12">
        <f>Calculator!B12</f>
        <v>37</v>
      </c>
      <c r="D4" s="4"/>
    </row>
    <row r="5" spans="1:9" ht="15" x14ac:dyDescent="0.25">
      <c r="A5" s="1" t="s">
        <v>31</v>
      </c>
      <c r="B5" s="12">
        <f>Calculator!B15</f>
        <v>0.1</v>
      </c>
      <c r="C5" t="s">
        <v>8</v>
      </c>
    </row>
    <row r="7" spans="1:9" s="6" customFormat="1" ht="15" thickBot="1" x14ac:dyDescent="0.25">
      <c r="A7" s="5" t="s">
        <v>30</v>
      </c>
      <c r="B7" s="5" t="s">
        <v>34</v>
      </c>
      <c r="C7" s="5" t="s">
        <v>33</v>
      </c>
      <c r="D7" s="5" t="s">
        <v>32</v>
      </c>
      <c r="E7" s="5" t="s">
        <v>35</v>
      </c>
      <c r="F7" s="5"/>
      <c r="G7" s="5"/>
      <c r="H7" s="5" t="s">
        <v>36</v>
      </c>
      <c r="I7" s="5" t="s">
        <v>37</v>
      </c>
    </row>
    <row r="8" spans="1:9" ht="15" thickBot="1" x14ac:dyDescent="0.25">
      <c r="A8">
        <v>1</v>
      </c>
      <c r="B8">
        <f>MOD((A8*A8),B4)</f>
        <v>1</v>
      </c>
      <c r="C8" s="13">
        <f>B8/MAX(B8:B57)</f>
        <v>2.7777777777777776E-2</v>
      </c>
      <c r="D8" s="13">
        <f>C8*Calculator!B11</f>
        <v>0.3611111111111111</v>
      </c>
      <c r="E8">
        <f>ROUND(D8/B5,0)*B5</f>
        <v>0.4</v>
      </c>
      <c r="G8" s="10"/>
      <c r="H8" s="11">
        <f>Calculator!B11-E8</f>
        <v>12.6</v>
      </c>
      <c r="I8" t="str">
        <f>IF(A8&lt;B4,"X"," ")</f>
        <v>X</v>
      </c>
    </row>
    <row r="9" spans="1:9" ht="15" thickBot="1" x14ac:dyDescent="0.25">
      <c r="A9">
        <v>2</v>
      </c>
      <c r="B9">
        <f>MOD((A9*A9),B4)</f>
        <v>4</v>
      </c>
      <c r="C9" s="13">
        <f t="shared" ref="C9:C57" si="0">B9/MAX(B9:B58)</f>
        <v>0.1111111111111111</v>
      </c>
      <c r="D9" s="13">
        <f>C9*Calculator!B11</f>
        <v>1.4444444444444444</v>
      </c>
      <c r="E9">
        <f>ROUND(D9/B5,0)*B5</f>
        <v>1.4000000000000001</v>
      </c>
      <c r="G9" s="10"/>
      <c r="H9" s="11">
        <f>Calculator!B11-E9</f>
        <v>11.6</v>
      </c>
      <c r="I9" t="str">
        <f>IF(A9&lt;B4,"X"," ")</f>
        <v>X</v>
      </c>
    </row>
    <row r="10" spans="1:9" ht="15" thickBot="1" x14ac:dyDescent="0.25">
      <c r="A10">
        <v>3</v>
      </c>
      <c r="B10">
        <f>MOD((A10*A10),B4)</f>
        <v>9</v>
      </c>
      <c r="C10" s="13">
        <f t="shared" si="0"/>
        <v>0.25</v>
      </c>
      <c r="D10" s="13">
        <f>C10*Calculator!B11</f>
        <v>3.25</v>
      </c>
      <c r="E10">
        <f>ROUND(D10/B5,0)*B5</f>
        <v>3.3000000000000003</v>
      </c>
      <c r="G10" s="10"/>
      <c r="H10" s="11">
        <f>Calculator!B11-E10</f>
        <v>9.6999999999999993</v>
      </c>
      <c r="I10" t="str">
        <f>IF(A10&lt;B4,"X"," ")</f>
        <v>X</v>
      </c>
    </row>
    <row r="11" spans="1:9" ht="15" thickBot="1" x14ac:dyDescent="0.25">
      <c r="A11">
        <v>4</v>
      </c>
      <c r="B11">
        <f>MOD((A11*A11),B4)</f>
        <v>16</v>
      </c>
      <c r="C11" s="13">
        <f t="shared" si="0"/>
        <v>0.44444444444444442</v>
      </c>
      <c r="D11" s="13">
        <f>C11*Calculator!B11</f>
        <v>5.7777777777777777</v>
      </c>
      <c r="E11">
        <f>ROUND(D11/B5,0)*B5</f>
        <v>5.8000000000000007</v>
      </c>
      <c r="G11" s="10"/>
      <c r="H11" s="11">
        <f>Calculator!B11-E11</f>
        <v>7.1999999999999993</v>
      </c>
      <c r="I11" t="str">
        <f>IF(A11&lt;B4,"X"," ")</f>
        <v>X</v>
      </c>
    </row>
    <row r="12" spans="1:9" ht="15" thickBot="1" x14ac:dyDescent="0.25">
      <c r="A12">
        <v>5</v>
      </c>
      <c r="B12">
        <f>MOD((A12*A12),B4)</f>
        <v>25</v>
      </c>
      <c r="C12" s="13">
        <f t="shared" si="0"/>
        <v>0.69444444444444442</v>
      </c>
      <c r="D12" s="13">
        <f>C12*Calculator!B11</f>
        <v>9.0277777777777768</v>
      </c>
      <c r="E12">
        <f>ROUND(D12/B5,0)*B5</f>
        <v>9</v>
      </c>
      <c r="G12" s="10"/>
      <c r="H12" s="11">
        <f>Calculator!B11-E12</f>
        <v>4</v>
      </c>
      <c r="I12" t="str">
        <f>IF(A12&lt;B4,"X"," ")</f>
        <v>X</v>
      </c>
    </row>
    <row r="13" spans="1:9" ht="15" thickBot="1" x14ac:dyDescent="0.25">
      <c r="A13">
        <v>6</v>
      </c>
      <c r="B13">
        <f>MOD((A13*A13),B4)</f>
        <v>36</v>
      </c>
      <c r="C13" s="13">
        <f t="shared" si="0"/>
        <v>1</v>
      </c>
      <c r="D13" s="13">
        <f>C13*Calculator!B11</f>
        <v>13</v>
      </c>
      <c r="E13">
        <f>ROUND(D13/B5,0)*B5</f>
        <v>13</v>
      </c>
      <c r="G13" s="10"/>
      <c r="H13" s="11">
        <f>Calculator!B11-E13</f>
        <v>0</v>
      </c>
      <c r="I13" t="str">
        <f>IF(A13&lt;B4,"X"," ")</f>
        <v>X</v>
      </c>
    </row>
    <row r="14" spans="1:9" ht="15" thickBot="1" x14ac:dyDescent="0.25">
      <c r="A14">
        <v>7</v>
      </c>
      <c r="B14">
        <f>MOD((A14*A14),B4)</f>
        <v>12</v>
      </c>
      <c r="C14" s="13">
        <f t="shared" si="0"/>
        <v>0.33333333333333331</v>
      </c>
      <c r="D14" s="13">
        <f>C14*Calculator!B11</f>
        <v>4.333333333333333</v>
      </c>
      <c r="E14">
        <f>ROUND(D14/B5,0)*B5</f>
        <v>4.3</v>
      </c>
      <c r="G14" s="10"/>
      <c r="H14" s="11">
        <f>Calculator!B11-E14</f>
        <v>8.6999999999999993</v>
      </c>
      <c r="I14" t="str">
        <f>IF(A14&lt;B4,"X"," ")</f>
        <v>X</v>
      </c>
    </row>
    <row r="15" spans="1:9" ht="15" thickBot="1" x14ac:dyDescent="0.25">
      <c r="A15">
        <v>8</v>
      </c>
      <c r="B15">
        <f>MOD((A15*A15),B4)</f>
        <v>27</v>
      </c>
      <c r="C15" s="13">
        <f t="shared" si="0"/>
        <v>0.75</v>
      </c>
      <c r="D15" s="13">
        <f>C15*Calculator!B11</f>
        <v>9.75</v>
      </c>
      <c r="E15">
        <f>ROUND(D15/B5,0)*B5</f>
        <v>9.8000000000000007</v>
      </c>
      <c r="G15" s="10"/>
      <c r="H15" s="11">
        <f>Calculator!B11-E15</f>
        <v>3.1999999999999993</v>
      </c>
      <c r="I15" t="str">
        <f>IF(A15&lt;B4,"X"," ")</f>
        <v>X</v>
      </c>
    </row>
    <row r="16" spans="1:9" ht="15" thickBot="1" x14ac:dyDescent="0.25">
      <c r="A16">
        <v>9</v>
      </c>
      <c r="B16">
        <f>MOD((A16*A16),B4)</f>
        <v>7</v>
      </c>
      <c r="C16" s="13">
        <f t="shared" si="0"/>
        <v>0.19444444444444445</v>
      </c>
      <c r="D16" s="13">
        <f>C16*Calculator!B11</f>
        <v>2.5277777777777777</v>
      </c>
      <c r="E16">
        <f>ROUND(D16/B5,0)*B5</f>
        <v>2.5</v>
      </c>
      <c r="G16" s="10"/>
      <c r="H16" s="11">
        <f>Calculator!B11-E16</f>
        <v>10.5</v>
      </c>
      <c r="I16" t="str">
        <f>IF(A16&lt;B4,"X"," ")</f>
        <v>X</v>
      </c>
    </row>
    <row r="17" spans="1:9" ht="15" thickBot="1" x14ac:dyDescent="0.25">
      <c r="A17">
        <v>10</v>
      </c>
      <c r="B17">
        <f>MOD((A17*A17),B4)</f>
        <v>26</v>
      </c>
      <c r="C17" s="13">
        <f t="shared" si="0"/>
        <v>0.72222222222222221</v>
      </c>
      <c r="D17" s="13">
        <f>C17*Calculator!B11</f>
        <v>9.3888888888888893</v>
      </c>
      <c r="E17">
        <f>ROUND(D17/B5,0)*B5</f>
        <v>9.4</v>
      </c>
      <c r="G17" s="10"/>
      <c r="H17" s="11">
        <f>Calculator!B11-E17</f>
        <v>3.5999999999999996</v>
      </c>
      <c r="I17" t="str">
        <f>IF(A17&lt;B4,"X"," ")</f>
        <v>X</v>
      </c>
    </row>
    <row r="18" spans="1:9" ht="15" thickBot="1" x14ac:dyDescent="0.25">
      <c r="A18">
        <v>11</v>
      </c>
      <c r="B18">
        <f>MOD((A18*A18),B4)</f>
        <v>10</v>
      </c>
      <c r="C18" s="13">
        <f t="shared" si="0"/>
        <v>0.27777777777777779</v>
      </c>
      <c r="D18" s="13">
        <f>C18*Calculator!B11</f>
        <v>3.6111111111111112</v>
      </c>
      <c r="E18">
        <f>ROUND(D18/B5,0)*B5</f>
        <v>3.6</v>
      </c>
      <c r="G18" s="10"/>
      <c r="H18" s="11">
        <f>Calculator!B11-E18</f>
        <v>9.4</v>
      </c>
      <c r="I18" t="str">
        <f>IF(A18&lt;B4,"X"," ")</f>
        <v>X</v>
      </c>
    </row>
    <row r="19" spans="1:9" ht="15" thickBot="1" x14ac:dyDescent="0.25">
      <c r="A19">
        <v>12</v>
      </c>
      <c r="B19">
        <f>MOD((A19*A19),B4)</f>
        <v>33</v>
      </c>
      <c r="C19" s="13">
        <f t="shared" si="0"/>
        <v>0.91666666666666663</v>
      </c>
      <c r="D19" s="13">
        <f>C19*Calculator!B11</f>
        <v>11.916666666666666</v>
      </c>
      <c r="E19">
        <f>ROUND(D19/B5,0)*B5</f>
        <v>11.9</v>
      </c>
      <c r="G19" s="10"/>
      <c r="H19" s="11">
        <f>Calculator!B11-E19</f>
        <v>1.0999999999999996</v>
      </c>
      <c r="I19" t="str">
        <f>IF(A19&lt;B4,"X"," ")</f>
        <v>X</v>
      </c>
    </row>
    <row r="20" spans="1:9" ht="15" thickBot="1" x14ac:dyDescent="0.25">
      <c r="A20">
        <v>13</v>
      </c>
      <c r="B20">
        <f>MOD((A20*A20),B4)</f>
        <v>21</v>
      </c>
      <c r="C20" s="13">
        <f t="shared" si="0"/>
        <v>0.58333333333333337</v>
      </c>
      <c r="D20" s="13">
        <f>C20*Calculator!B11</f>
        <v>7.5833333333333339</v>
      </c>
      <c r="E20">
        <f>ROUND(D20/B5,0)*B5</f>
        <v>7.6000000000000005</v>
      </c>
      <c r="G20" s="10"/>
      <c r="H20" s="11">
        <f>Calculator!B11-E20</f>
        <v>5.3999999999999995</v>
      </c>
      <c r="I20" t="str">
        <f>IF(A20&lt;B4,"X"," ")</f>
        <v>X</v>
      </c>
    </row>
    <row r="21" spans="1:9" ht="15" thickBot="1" x14ac:dyDescent="0.25">
      <c r="A21">
        <v>14</v>
      </c>
      <c r="B21">
        <f>MOD((A21*A21),B4)</f>
        <v>11</v>
      </c>
      <c r="C21" s="13">
        <f t="shared" si="0"/>
        <v>0.30555555555555558</v>
      </c>
      <c r="D21" s="13">
        <f>C21*Calculator!B11</f>
        <v>3.9722222222222223</v>
      </c>
      <c r="E21">
        <f>ROUND(D21/B5,0)*B5</f>
        <v>4</v>
      </c>
      <c r="G21" s="10"/>
      <c r="H21" s="11">
        <f>Calculator!B11-E21</f>
        <v>9</v>
      </c>
      <c r="I21" t="str">
        <f>IF(A21&lt;B4,"X"," ")</f>
        <v>X</v>
      </c>
    </row>
    <row r="22" spans="1:9" ht="15" thickBot="1" x14ac:dyDescent="0.25">
      <c r="A22">
        <v>15</v>
      </c>
      <c r="B22">
        <f>MOD((A22*A22),B4)</f>
        <v>3</v>
      </c>
      <c r="C22" s="13">
        <f t="shared" si="0"/>
        <v>8.3333333333333329E-2</v>
      </c>
      <c r="D22" s="13">
        <f>C22*Calculator!B11</f>
        <v>1.0833333333333333</v>
      </c>
      <c r="E22">
        <f>ROUND(D22/B5,0)*B5</f>
        <v>1.1000000000000001</v>
      </c>
      <c r="G22" s="10"/>
      <c r="H22" s="11">
        <f>Calculator!B11-E22</f>
        <v>11.9</v>
      </c>
      <c r="I22" t="str">
        <f>IF(A22&lt;B4,"X"," ")</f>
        <v>X</v>
      </c>
    </row>
    <row r="23" spans="1:9" ht="15" thickBot="1" x14ac:dyDescent="0.25">
      <c r="A23">
        <v>16</v>
      </c>
      <c r="B23">
        <f>MOD((A23*A23),B4)</f>
        <v>34</v>
      </c>
      <c r="C23" s="13">
        <f t="shared" si="0"/>
        <v>0.94444444444444442</v>
      </c>
      <c r="D23" s="13">
        <f>C23*Calculator!B11</f>
        <v>12.277777777777777</v>
      </c>
      <c r="E23">
        <f>ROUND(D23/B5,0)*B5</f>
        <v>12.3</v>
      </c>
      <c r="G23" s="10"/>
      <c r="H23" s="11">
        <f>Calculator!B11-E23</f>
        <v>0.69999999999999929</v>
      </c>
      <c r="I23" t="str">
        <f>IF(A23&lt;B4,"X"," ")</f>
        <v>X</v>
      </c>
    </row>
    <row r="24" spans="1:9" ht="15" thickBot="1" x14ac:dyDescent="0.25">
      <c r="A24">
        <v>17</v>
      </c>
      <c r="B24">
        <f>MOD((A24*A24),B4)</f>
        <v>30</v>
      </c>
      <c r="C24" s="13">
        <f t="shared" si="0"/>
        <v>0.83333333333333337</v>
      </c>
      <c r="D24" s="13">
        <f>C24*Calculator!B11</f>
        <v>10.833333333333334</v>
      </c>
      <c r="E24">
        <f>ROUND(D24/B5,0)*B5</f>
        <v>10.8</v>
      </c>
      <c r="G24" s="10"/>
      <c r="H24" s="11">
        <f>Calculator!B11-E24</f>
        <v>2.1999999999999993</v>
      </c>
      <c r="I24" t="str">
        <f>IF(A24&lt;B4,"X"," ")</f>
        <v>X</v>
      </c>
    </row>
    <row r="25" spans="1:9" ht="15" thickBot="1" x14ac:dyDescent="0.25">
      <c r="A25">
        <v>18</v>
      </c>
      <c r="B25">
        <f>MOD((A25*A25),B4)</f>
        <v>28</v>
      </c>
      <c r="C25" s="13">
        <f t="shared" si="0"/>
        <v>0.77777777777777779</v>
      </c>
      <c r="D25" s="13">
        <f>C25*Calculator!B11</f>
        <v>10.111111111111111</v>
      </c>
      <c r="E25">
        <f>ROUND(D25/B5,0)*B5</f>
        <v>10.100000000000001</v>
      </c>
      <c r="G25" s="10"/>
      <c r="H25" s="11">
        <f>Calculator!B11-E25</f>
        <v>2.8999999999999986</v>
      </c>
      <c r="I25" t="str">
        <f>IF(A25&lt;B4,"X"," ")</f>
        <v>X</v>
      </c>
    </row>
    <row r="26" spans="1:9" ht="15" thickBot="1" x14ac:dyDescent="0.25">
      <c r="A26">
        <v>19</v>
      </c>
      <c r="B26">
        <f>MOD((A26*A26),B4)</f>
        <v>28</v>
      </c>
      <c r="C26" s="13">
        <f t="shared" si="0"/>
        <v>0.77777777777777779</v>
      </c>
      <c r="D26" s="13">
        <f>C26*Calculator!B11</f>
        <v>10.111111111111111</v>
      </c>
      <c r="E26">
        <f>ROUND(D26/B5,0)*B5</f>
        <v>10.100000000000001</v>
      </c>
      <c r="G26" s="10"/>
      <c r="H26" s="11">
        <f>Calculator!B11-E26</f>
        <v>2.8999999999999986</v>
      </c>
      <c r="I26" t="str">
        <f>IF(A26&lt;B4,"X"," ")</f>
        <v>X</v>
      </c>
    </row>
    <row r="27" spans="1:9" ht="15" thickBot="1" x14ac:dyDescent="0.25">
      <c r="A27">
        <v>20</v>
      </c>
      <c r="B27">
        <f>MOD((A27*A27),B4)</f>
        <v>30</v>
      </c>
      <c r="C27" s="13">
        <f t="shared" si="0"/>
        <v>0.83333333333333337</v>
      </c>
      <c r="D27" s="13">
        <f>C27*Calculator!B11</f>
        <v>10.833333333333334</v>
      </c>
      <c r="E27">
        <f>ROUND(D27/B5,0)*B5</f>
        <v>10.8</v>
      </c>
      <c r="G27" s="10"/>
      <c r="H27" s="11">
        <f>Calculator!B11-E27</f>
        <v>2.1999999999999993</v>
      </c>
      <c r="I27" t="str">
        <f>IF(A27&lt;B4,"X"," ")</f>
        <v>X</v>
      </c>
    </row>
    <row r="28" spans="1:9" ht="15" thickBot="1" x14ac:dyDescent="0.25">
      <c r="A28">
        <v>21</v>
      </c>
      <c r="B28">
        <f>MOD((A28*A28),B4)</f>
        <v>34</v>
      </c>
      <c r="C28" s="13">
        <f t="shared" si="0"/>
        <v>0.94444444444444442</v>
      </c>
      <c r="D28" s="13">
        <f>C28*Calculator!B11</f>
        <v>12.277777777777777</v>
      </c>
      <c r="E28">
        <f>ROUND(D28/B5,0)*B5</f>
        <v>12.3</v>
      </c>
      <c r="G28" s="10"/>
      <c r="H28" s="11">
        <f>Calculator!B11-E28</f>
        <v>0.69999999999999929</v>
      </c>
      <c r="I28" t="str">
        <f>IF(A28&lt;B4,"X"," ")</f>
        <v>X</v>
      </c>
    </row>
    <row r="29" spans="1:9" ht="15" thickBot="1" x14ac:dyDescent="0.25">
      <c r="A29">
        <v>22</v>
      </c>
      <c r="B29">
        <f>MOD((A29*A29),B4)</f>
        <v>3</v>
      </c>
      <c r="C29" s="13">
        <f t="shared" si="0"/>
        <v>8.3333333333333329E-2</v>
      </c>
      <c r="D29" s="13">
        <f>C29*Calculator!B11</f>
        <v>1.0833333333333333</v>
      </c>
      <c r="E29">
        <f>ROUND(D29/B5,0)*B5</f>
        <v>1.1000000000000001</v>
      </c>
      <c r="G29" s="10"/>
      <c r="H29" s="11">
        <f>Calculator!B11-E29</f>
        <v>11.9</v>
      </c>
      <c r="I29" t="str">
        <f>IF(A29&lt;B4,"X"," ")</f>
        <v>X</v>
      </c>
    </row>
    <row r="30" spans="1:9" ht="15" thickBot="1" x14ac:dyDescent="0.25">
      <c r="A30">
        <v>23</v>
      </c>
      <c r="B30">
        <f>MOD((A30*A30),B4)</f>
        <v>11</v>
      </c>
      <c r="C30" s="13">
        <f t="shared" si="0"/>
        <v>0.30555555555555558</v>
      </c>
      <c r="D30" s="13">
        <f>C30*Calculator!B11</f>
        <v>3.9722222222222223</v>
      </c>
      <c r="E30">
        <f>ROUND(D30/B5,0)*B5</f>
        <v>4</v>
      </c>
      <c r="G30" s="10"/>
      <c r="H30" s="11">
        <f>Calculator!B11-E30</f>
        <v>9</v>
      </c>
      <c r="I30" t="str">
        <f>IF(A30&lt;B4,"X"," ")</f>
        <v>X</v>
      </c>
    </row>
    <row r="31" spans="1:9" ht="15" thickBot="1" x14ac:dyDescent="0.25">
      <c r="A31">
        <v>24</v>
      </c>
      <c r="B31">
        <f>MOD((A31*A31),B4)</f>
        <v>21</v>
      </c>
      <c r="C31" s="13">
        <f t="shared" si="0"/>
        <v>0.58333333333333337</v>
      </c>
      <c r="D31" s="13">
        <f>C31*Calculator!B11</f>
        <v>7.5833333333333339</v>
      </c>
      <c r="E31">
        <f>ROUND(D31/B5,0)*B5</f>
        <v>7.6000000000000005</v>
      </c>
      <c r="G31" s="10"/>
      <c r="H31" s="11">
        <f>Calculator!B11-E31</f>
        <v>5.3999999999999995</v>
      </c>
      <c r="I31" t="str">
        <f>IF(A31&lt;B4,"X"," ")</f>
        <v>X</v>
      </c>
    </row>
    <row r="32" spans="1:9" ht="15" thickBot="1" x14ac:dyDescent="0.25">
      <c r="A32">
        <v>25</v>
      </c>
      <c r="B32">
        <f>MOD((A32*A32),B4)</f>
        <v>33</v>
      </c>
      <c r="C32" s="13">
        <f t="shared" si="0"/>
        <v>0.91666666666666663</v>
      </c>
      <c r="D32" s="13">
        <f>C32*Calculator!B11</f>
        <v>11.916666666666666</v>
      </c>
      <c r="E32">
        <f>ROUND(D32/B5,0)*B5</f>
        <v>11.9</v>
      </c>
      <c r="G32" s="10"/>
      <c r="H32" s="11">
        <f>Calculator!B11-E32</f>
        <v>1.0999999999999996</v>
      </c>
      <c r="I32" t="str">
        <f>IF(A32&lt;B4,"X"," ")</f>
        <v>X</v>
      </c>
    </row>
    <row r="33" spans="1:9" ht="15" thickBot="1" x14ac:dyDescent="0.25">
      <c r="A33">
        <v>26</v>
      </c>
      <c r="B33">
        <f>MOD((A33*A33),B4)</f>
        <v>10</v>
      </c>
      <c r="C33" s="13">
        <f t="shared" si="0"/>
        <v>0.27777777777777779</v>
      </c>
      <c r="D33" s="13">
        <f>C33*Calculator!B11</f>
        <v>3.6111111111111112</v>
      </c>
      <c r="E33">
        <f>ROUND(D33/B5,0)*B5</f>
        <v>3.6</v>
      </c>
      <c r="G33" s="10"/>
      <c r="H33" s="11">
        <f>Calculator!B11-E33</f>
        <v>9.4</v>
      </c>
      <c r="I33" t="str">
        <f>IF(A33&lt;B4,"X"," ")</f>
        <v>X</v>
      </c>
    </row>
    <row r="34" spans="1:9" ht="15" thickBot="1" x14ac:dyDescent="0.25">
      <c r="A34">
        <v>27</v>
      </c>
      <c r="B34">
        <f>MOD((A34*A34),B4)</f>
        <v>26</v>
      </c>
      <c r="C34" s="13">
        <f t="shared" si="0"/>
        <v>0.72222222222222221</v>
      </c>
      <c r="D34" s="13">
        <f>C34*Calculator!B11</f>
        <v>9.3888888888888893</v>
      </c>
      <c r="E34">
        <f>ROUND(D34/B5,0)*B5</f>
        <v>9.4</v>
      </c>
      <c r="G34" s="10"/>
      <c r="H34" s="11">
        <f>Calculator!B11-E34</f>
        <v>3.5999999999999996</v>
      </c>
      <c r="I34" t="str">
        <f>IF(A34&lt;B4,"X"," ")</f>
        <v>X</v>
      </c>
    </row>
    <row r="35" spans="1:9" ht="15" thickBot="1" x14ac:dyDescent="0.25">
      <c r="A35">
        <v>28</v>
      </c>
      <c r="B35">
        <f>MOD((A35*A35),B4)</f>
        <v>7</v>
      </c>
      <c r="C35" s="13">
        <f t="shared" si="0"/>
        <v>0.19444444444444445</v>
      </c>
      <c r="D35" s="13">
        <f>C35*Calculator!B11</f>
        <v>2.5277777777777777</v>
      </c>
      <c r="E35">
        <f>ROUND(D35/B5,0)*B5</f>
        <v>2.5</v>
      </c>
      <c r="G35" s="10"/>
      <c r="H35" s="11">
        <f>Calculator!B11-E35</f>
        <v>10.5</v>
      </c>
      <c r="I35" t="str">
        <f>IF(A35&lt;B4,"X"," ")</f>
        <v>X</v>
      </c>
    </row>
    <row r="36" spans="1:9" ht="15" thickBot="1" x14ac:dyDescent="0.25">
      <c r="A36">
        <v>29</v>
      </c>
      <c r="B36">
        <f>MOD((A36*A36),B4)</f>
        <v>27</v>
      </c>
      <c r="C36" s="13">
        <f t="shared" si="0"/>
        <v>0.75</v>
      </c>
      <c r="D36" s="13">
        <f>C36*Calculator!B11</f>
        <v>9.75</v>
      </c>
      <c r="E36">
        <f>ROUND(D36/B5,0)*B5</f>
        <v>9.8000000000000007</v>
      </c>
      <c r="G36" s="10"/>
      <c r="H36" s="11">
        <f>Calculator!B11-E36</f>
        <v>3.1999999999999993</v>
      </c>
      <c r="I36" t="str">
        <f>IF(A36&lt;B4,"X"," ")</f>
        <v>X</v>
      </c>
    </row>
    <row r="37" spans="1:9" ht="15" thickBot="1" x14ac:dyDescent="0.25">
      <c r="A37">
        <v>30</v>
      </c>
      <c r="B37">
        <f>MOD((A37*A37),B4)</f>
        <v>12</v>
      </c>
      <c r="C37" s="13">
        <f t="shared" si="0"/>
        <v>0.33333333333333331</v>
      </c>
      <c r="D37" s="13">
        <f>C37*Calculator!B11</f>
        <v>4.333333333333333</v>
      </c>
      <c r="E37">
        <f>ROUND(D37/B5,0)*B5</f>
        <v>4.3</v>
      </c>
      <c r="G37" s="10"/>
      <c r="H37" s="11">
        <f>Calculator!B11-E37</f>
        <v>8.6999999999999993</v>
      </c>
      <c r="I37" t="str">
        <f>IF(A37&lt;B4,"X"," ")</f>
        <v>X</v>
      </c>
    </row>
    <row r="38" spans="1:9" ht="15" thickBot="1" x14ac:dyDescent="0.25">
      <c r="A38">
        <v>31</v>
      </c>
      <c r="B38">
        <f>MOD((A38*A38),B4)</f>
        <v>36</v>
      </c>
      <c r="C38" s="13">
        <f t="shared" si="0"/>
        <v>1</v>
      </c>
      <c r="D38" s="13">
        <f>C38*Calculator!B11</f>
        <v>13</v>
      </c>
      <c r="E38">
        <f>ROUND(D38/B5,0)*B5</f>
        <v>13</v>
      </c>
      <c r="G38" s="10"/>
      <c r="H38" s="11">
        <f>Calculator!B11-E38</f>
        <v>0</v>
      </c>
      <c r="I38" t="str">
        <f>IF(A38&lt;B4,"X"," ")</f>
        <v>X</v>
      </c>
    </row>
    <row r="39" spans="1:9" ht="15" thickBot="1" x14ac:dyDescent="0.25">
      <c r="A39">
        <v>32</v>
      </c>
      <c r="B39">
        <f>MOD((A39*A39),B4)</f>
        <v>25</v>
      </c>
      <c r="C39" s="13">
        <f t="shared" si="0"/>
        <v>0.69444444444444442</v>
      </c>
      <c r="D39" s="13">
        <f>C39*Calculator!B11</f>
        <v>9.0277777777777768</v>
      </c>
      <c r="E39">
        <f>ROUND(D39/B5,0)*B5</f>
        <v>9</v>
      </c>
      <c r="G39" s="10"/>
      <c r="H39" s="11">
        <f>Calculator!B11-E39</f>
        <v>4</v>
      </c>
      <c r="I39" t="str">
        <f>IF(A39&lt;B4,"X"," ")</f>
        <v>X</v>
      </c>
    </row>
    <row r="40" spans="1:9" ht="15" thickBot="1" x14ac:dyDescent="0.25">
      <c r="A40">
        <v>33</v>
      </c>
      <c r="B40">
        <f>MOD((A40*A40),B4)</f>
        <v>16</v>
      </c>
      <c r="C40" s="13">
        <f t="shared" si="0"/>
        <v>0.44444444444444442</v>
      </c>
      <c r="D40" s="13">
        <f>C40*Calculator!B11</f>
        <v>5.7777777777777777</v>
      </c>
      <c r="E40">
        <f>ROUND(D40/B5,0)*B5</f>
        <v>5.8000000000000007</v>
      </c>
      <c r="G40" s="10"/>
      <c r="H40" s="11">
        <f>Calculator!B11-E40</f>
        <v>7.1999999999999993</v>
      </c>
      <c r="I40" t="str">
        <f>IF(A40&lt;B4,"X"," ")</f>
        <v>X</v>
      </c>
    </row>
    <row r="41" spans="1:9" ht="15" thickBot="1" x14ac:dyDescent="0.25">
      <c r="A41">
        <v>34</v>
      </c>
      <c r="B41">
        <f>MOD((A41*A41),B4)</f>
        <v>9</v>
      </c>
      <c r="C41" s="13">
        <f t="shared" si="0"/>
        <v>0.25</v>
      </c>
      <c r="D41" s="13">
        <f>C41*Calculator!B11</f>
        <v>3.25</v>
      </c>
      <c r="E41">
        <f>ROUND(D41/B5,0)*B5</f>
        <v>3.3000000000000003</v>
      </c>
      <c r="G41" s="10"/>
      <c r="H41" s="11">
        <f>Calculator!B11-E41</f>
        <v>9.6999999999999993</v>
      </c>
      <c r="I41" t="str">
        <f>IF(A41&lt;B4,"X"," ")</f>
        <v>X</v>
      </c>
    </row>
    <row r="42" spans="1:9" ht="15" thickBot="1" x14ac:dyDescent="0.25">
      <c r="A42">
        <v>35</v>
      </c>
      <c r="B42">
        <f>MOD((A42*A42),B4)</f>
        <v>4</v>
      </c>
      <c r="C42" s="13">
        <f t="shared" si="0"/>
        <v>0.1111111111111111</v>
      </c>
      <c r="D42" s="13">
        <f>C42*Calculator!B11</f>
        <v>1.4444444444444444</v>
      </c>
      <c r="E42">
        <f>ROUND(D42/B5,0)*B5</f>
        <v>1.4000000000000001</v>
      </c>
      <c r="G42" s="10"/>
      <c r="H42" s="11">
        <f>Calculator!B11-E42</f>
        <v>11.6</v>
      </c>
      <c r="I42" t="str">
        <f>IF(A42&lt;B4,"X"," ")</f>
        <v>X</v>
      </c>
    </row>
    <row r="43" spans="1:9" ht="15" thickBot="1" x14ac:dyDescent="0.25">
      <c r="A43">
        <v>36</v>
      </c>
      <c r="B43">
        <f>MOD((A43*A43),B4)</f>
        <v>1</v>
      </c>
      <c r="C43" s="13">
        <f t="shared" si="0"/>
        <v>2.7777777777777776E-2</v>
      </c>
      <c r="D43" s="13">
        <f>C43*Calculator!B11</f>
        <v>0.3611111111111111</v>
      </c>
      <c r="E43">
        <f>ROUND(D43/B5,0)*B5</f>
        <v>0.4</v>
      </c>
      <c r="G43" s="10"/>
      <c r="H43" s="11">
        <f>Calculator!B11-E43</f>
        <v>12.6</v>
      </c>
      <c r="I43" t="str">
        <f>IF(A43&lt;B4,"X"," ")</f>
        <v>X</v>
      </c>
    </row>
    <row r="44" spans="1:9" ht="15" thickBot="1" x14ac:dyDescent="0.25">
      <c r="A44">
        <v>37</v>
      </c>
      <c r="B44">
        <f>MOD((A44*A44),B4)</f>
        <v>0</v>
      </c>
      <c r="C44" s="13">
        <f t="shared" si="0"/>
        <v>0</v>
      </c>
      <c r="D44" s="13">
        <f>C44*Calculator!B11</f>
        <v>0</v>
      </c>
      <c r="E44">
        <f>ROUND(D44/B5,0)*B5</f>
        <v>0</v>
      </c>
      <c r="G44" s="10"/>
      <c r="H44" s="11">
        <f>Calculator!B11-E44</f>
        <v>13</v>
      </c>
      <c r="I44" t="str">
        <f>IF(A44&lt;B4,"X"," ")</f>
        <v xml:space="preserve"> </v>
      </c>
    </row>
    <row r="45" spans="1:9" ht="15" thickBot="1" x14ac:dyDescent="0.25">
      <c r="A45">
        <v>38</v>
      </c>
      <c r="B45">
        <f>MOD((A45*A45),B4)</f>
        <v>1</v>
      </c>
      <c r="C45" s="13">
        <f t="shared" si="0"/>
        <v>2.7777777777777776E-2</v>
      </c>
      <c r="D45" s="13">
        <f>C45*Calculator!B11</f>
        <v>0.3611111111111111</v>
      </c>
      <c r="E45">
        <f>ROUND(D45/B5,0)*B5</f>
        <v>0.4</v>
      </c>
      <c r="G45" s="10"/>
      <c r="H45" s="11">
        <f>Calculator!B11-E45</f>
        <v>12.6</v>
      </c>
      <c r="I45" t="str">
        <f>IF(A45&lt;B4,"X"," ")</f>
        <v xml:space="preserve"> </v>
      </c>
    </row>
    <row r="46" spans="1:9" ht="15" thickBot="1" x14ac:dyDescent="0.25">
      <c r="A46">
        <v>39</v>
      </c>
      <c r="B46">
        <f>MOD((A46*A46),B4)</f>
        <v>4</v>
      </c>
      <c r="C46" s="13">
        <f t="shared" si="0"/>
        <v>0.1111111111111111</v>
      </c>
      <c r="D46" s="13">
        <f>C46*Calculator!B11</f>
        <v>1.4444444444444444</v>
      </c>
      <c r="E46">
        <f>ROUND(D46/B5,0)*B5</f>
        <v>1.4000000000000001</v>
      </c>
      <c r="G46" s="10"/>
      <c r="H46" s="11">
        <f>Calculator!B11-E46</f>
        <v>11.6</v>
      </c>
      <c r="I46" t="str">
        <f>IF(A46&lt;B4,"X"," ")</f>
        <v xml:space="preserve"> </v>
      </c>
    </row>
    <row r="47" spans="1:9" ht="15" thickBot="1" x14ac:dyDescent="0.25">
      <c r="A47">
        <v>40</v>
      </c>
      <c r="B47">
        <f>MOD((A47*A47),B4)</f>
        <v>9</v>
      </c>
      <c r="C47" s="13">
        <f t="shared" si="0"/>
        <v>0.25</v>
      </c>
      <c r="D47" s="13">
        <f>C47*Calculator!B11</f>
        <v>3.25</v>
      </c>
      <c r="E47">
        <f>ROUND(D47/B5,0)*B5</f>
        <v>3.3000000000000003</v>
      </c>
      <c r="G47" s="10"/>
      <c r="H47" s="11">
        <f>Calculator!B11-E47</f>
        <v>9.6999999999999993</v>
      </c>
      <c r="I47" t="str">
        <f>IF(A47&lt;B4,"X"," ")</f>
        <v xml:space="preserve"> </v>
      </c>
    </row>
    <row r="48" spans="1:9" ht="15" thickBot="1" x14ac:dyDescent="0.25">
      <c r="A48">
        <v>41</v>
      </c>
      <c r="B48">
        <f>MOD((A48*A48),B4)</f>
        <v>16</v>
      </c>
      <c r="C48" s="13">
        <f t="shared" si="0"/>
        <v>0.44444444444444442</v>
      </c>
      <c r="D48" s="13">
        <f>C48*Calculator!B11</f>
        <v>5.7777777777777777</v>
      </c>
      <c r="E48">
        <f>ROUND(D48/B5,0)*B5</f>
        <v>5.8000000000000007</v>
      </c>
      <c r="G48" s="10"/>
      <c r="H48" s="11">
        <f>Calculator!B11-E48</f>
        <v>7.1999999999999993</v>
      </c>
      <c r="I48" t="str">
        <f>IF(A48&lt;B4,"X"," ")</f>
        <v xml:space="preserve"> </v>
      </c>
    </row>
    <row r="49" spans="1:9" ht="15" thickBot="1" x14ac:dyDescent="0.25">
      <c r="A49">
        <v>42</v>
      </c>
      <c r="B49">
        <f>MOD((A49*A49),B4)</f>
        <v>25</v>
      </c>
      <c r="C49" s="13">
        <f t="shared" si="0"/>
        <v>0.69444444444444442</v>
      </c>
      <c r="D49" s="13">
        <f>C49*Calculator!B11</f>
        <v>9.0277777777777768</v>
      </c>
      <c r="E49">
        <f>ROUND(D49/B5,0)*B5</f>
        <v>9</v>
      </c>
      <c r="G49" s="10"/>
      <c r="H49" s="11">
        <f>Calculator!B11-E49</f>
        <v>4</v>
      </c>
      <c r="I49" t="str">
        <f>IF(A49&lt;B4,"X"," ")</f>
        <v xml:space="preserve"> </v>
      </c>
    </row>
    <row r="50" spans="1:9" ht="15" thickBot="1" x14ac:dyDescent="0.25">
      <c r="A50">
        <v>43</v>
      </c>
      <c r="B50">
        <f>MOD((A50*A50),B4)</f>
        <v>36</v>
      </c>
      <c r="C50" s="13">
        <f t="shared" si="0"/>
        <v>1</v>
      </c>
      <c r="D50" s="13">
        <f>C50*Calculator!B11</f>
        <v>13</v>
      </c>
      <c r="E50">
        <f>ROUND(D50/B5,0)*B5</f>
        <v>13</v>
      </c>
      <c r="G50" s="10"/>
      <c r="H50" s="11">
        <f>Calculator!B11-E50</f>
        <v>0</v>
      </c>
      <c r="I50" t="str">
        <f>IF(A50&lt;B4,"X"," ")</f>
        <v xml:space="preserve"> </v>
      </c>
    </row>
    <row r="51" spans="1:9" ht="15" thickBot="1" x14ac:dyDescent="0.25">
      <c r="A51">
        <v>44</v>
      </c>
      <c r="B51">
        <f>MOD((A51*A51),B4)</f>
        <v>12</v>
      </c>
      <c r="C51" s="13">
        <f t="shared" si="0"/>
        <v>0.36363636363636365</v>
      </c>
      <c r="D51" s="13">
        <f>C51*Calculator!B11</f>
        <v>4.7272727272727275</v>
      </c>
      <c r="E51">
        <f>ROUND(D51/B5,0)*B5</f>
        <v>4.7</v>
      </c>
      <c r="G51" s="10"/>
      <c r="H51" s="11">
        <f>Calculator!B11-E51</f>
        <v>8.3000000000000007</v>
      </c>
      <c r="I51" t="str">
        <f>IF(A51&lt;B4,"X"," ")</f>
        <v xml:space="preserve"> </v>
      </c>
    </row>
    <row r="52" spans="1:9" ht="15" thickBot="1" x14ac:dyDescent="0.25">
      <c r="A52">
        <v>45</v>
      </c>
      <c r="B52">
        <f>MOD((A52*A52),B4)</f>
        <v>27</v>
      </c>
      <c r="C52" s="13">
        <f t="shared" si="0"/>
        <v>0.81818181818181823</v>
      </c>
      <c r="D52" s="13">
        <f>C52*Calculator!B11</f>
        <v>10.636363636363637</v>
      </c>
      <c r="E52">
        <f>ROUND(D52/B5,0)*B5</f>
        <v>10.600000000000001</v>
      </c>
      <c r="G52" s="10"/>
      <c r="H52" s="11">
        <f>Calculator!B11-E52</f>
        <v>2.3999999999999986</v>
      </c>
      <c r="I52" t="str">
        <f>IF(A52&lt;B4,"X"," ")</f>
        <v xml:space="preserve"> </v>
      </c>
    </row>
    <row r="53" spans="1:9" ht="15" thickBot="1" x14ac:dyDescent="0.25">
      <c r="A53">
        <v>46</v>
      </c>
      <c r="B53">
        <f>MOD((A53*A53),B4)</f>
        <v>7</v>
      </c>
      <c r="C53" s="13">
        <f t="shared" si="0"/>
        <v>0.21212121212121213</v>
      </c>
      <c r="D53" s="13">
        <f>C53*Calculator!B11</f>
        <v>2.7575757575757578</v>
      </c>
      <c r="E53">
        <f>ROUND(D53/B5,0)*B5</f>
        <v>2.8000000000000003</v>
      </c>
      <c r="G53" s="10"/>
      <c r="H53" s="11">
        <f>Calculator!B11-E53</f>
        <v>10.199999999999999</v>
      </c>
      <c r="I53" t="str">
        <f>IF(A53&lt;B4,"X"," ")</f>
        <v xml:space="preserve"> </v>
      </c>
    </row>
    <row r="54" spans="1:9" ht="15" thickBot="1" x14ac:dyDescent="0.25">
      <c r="A54">
        <v>47</v>
      </c>
      <c r="B54">
        <f>MOD((A54*A54),B4)</f>
        <v>26</v>
      </c>
      <c r="C54" s="13">
        <f t="shared" si="0"/>
        <v>0.78787878787878785</v>
      </c>
      <c r="D54" s="13">
        <f>C54*Calculator!B11</f>
        <v>10.242424242424242</v>
      </c>
      <c r="E54">
        <f>ROUND(D54/B5,0)*B5</f>
        <v>10.200000000000001</v>
      </c>
      <c r="G54" s="10"/>
      <c r="H54" s="11">
        <f>Calculator!B11-E54</f>
        <v>2.7999999999999989</v>
      </c>
      <c r="I54" t="str">
        <f>IF(A54&lt;B4,"X"," ")</f>
        <v xml:space="preserve"> </v>
      </c>
    </row>
    <row r="55" spans="1:9" ht="15" thickBot="1" x14ac:dyDescent="0.25">
      <c r="A55">
        <v>48</v>
      </c>
      <c r="B55">
        <f>MOD((A55*A55),B4)</f>
        <v>10</v>
      </c>
      <c r="C55" s="13">
        <f t="shared" si="0"/>
        <v>0.30303030303030304</v>
      </c>
      <c r="D55" s="13">
        <f>C55*Calculator!B11</f>
        <v>3.9393939393939394</v>
      </c>
      <c r="E55">
        <f>ROUND(D55/B5,0)*B5</f>
        <v>3.9000000000000004</v>
      </c>
      <c r="G55" s="10"/>
      <c r="H55" s="11">
        <f>Calculator!B11-E55</f>
        <v>9.1</v>
      </c>
      <c r="I55" t="str">
        <f>IF(A55&lt;B4,"X"," ")</f>
        <v xml:space="preserve"> </v>
      </c>
    </row>
    <row r="56" spans="1:9" ht="15" thickBot="1" x14ac:dyDescent="0.25">
      <c r="A56">
        <v>49</v>
      </c>
      <c r="B56">
        <f>MOD((A56*A56),B4)</f>
        <v>33</v>
      </c>
      <c r="C56" s="13">
        <f t="shared" si="0"/>
        <v>1</v>
      </c>
      <c r="D56" s="13">
        <f>C56*Calculator!B11</f>
        <v>13</v>
      </c>
      <c r="E56">
        <f>ROUND(D56/B5,0)*B5</f>
        <v>13</v>
      </c>
      <c r="G56" s="10"/>
      <c r="H56" s="11">
        <f>Calculator!B11-E56</f>
        <v>0</v>
      </c>
      <c r="I56" t="str">
        <f>IF(A56&lt;B4,"X"," ")</f>
        <v xml:space="preserve"> </v>
      </c>
    </row>
    <row r="57" spans="1:9" ht="15" thickBot="1" x14ac:dyDescent="0.25">
      <c r="A57">
        <v>50</v>
      </c>
      <c r="B57">
        <f>MOD((A57*A57),B4)</f>
        <v>21</v>
      </c>
      <c r="C57" s="13">
        <f t="shared" si="0"/>
        <v>1</v>
      </c>
      <c r="D57" s="13">
        <f>C57*Calculator!B11</f>
        <v>13</v>
      </c>
      <c r="E57">
        <f>ROUND(D57/B5,0)*B5</f>
        <v>13</v>
      </c>
      <c r="G57" s="10"/>
      <c r="H57" s="11">
        <f>Calculator!B11-E57</f>
        <v>0</v>
      </c>
      <c r="I57" t="str">
        <f>IF(A57&lt;B4,"X"," ")</f>
        <v xml:space="preserve"> </v>
      </c>
    </row>
  </sheetData>
  <sheetProtection sheet="1" objects="1" scenarios="1" selectLockedCells="1" selectUnlockedCells="1"/>
  <conditionalFormatting sqref="H8:H57">
    <cfRule type="dataBar" priority="4">
      <dataBar showValue="0">
        <cfvo type="min"/>
        <cfvo type="max"/>
        <color rgb="FF00B050"/>
      </dataBar>
      <extLst>
        <ext xmlns:x14="http://schemas.microsoft.com/office/spreadsheetml/2009/9/main" uri="{B025F937-C7B1-47D3-B67F-A62EFF666E3E}">
          <x14:id>{B6774CC4-D5B4-4A86-B585-CADE49A659A2}</x14:id>
        </ext>
      </extLst>
    </cfRule>
  </conditionalFormatting>
  <conditionalFormatting sqref="A8:H57">
    <cfRule type="expression" dxfId="0" priority="1" stopIfTrue="1">
      <formula>$I8&lt;&gt;"X"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774CC4-D5B4-4A86-B585-CADE49A659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H8:H57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26"/>
  <sheetViews>
    <sheetView workbookViewId="0">
      <selection activeCell="C35" sqref="C35"/>
    </sheetView>
  </sheetViews>
  <sheetFormatPr baseColWidth="10" defaultRowHeight="14.25" x14ac:dyDescent="0.2"/>
  <cols>
    <col min="2" max="2" width="16.375" customWidth="1"/>
  </cols>
  <sheetData>
    <row r="1" spans="1:3" s="3" customFormat="1" ht="36" customHeight="1" x14ac:dyDescent="0.2">
      <c r="A1" s="2" t="s">
        <v>25</v>
      </c>
      <c r="C1" s="8"/>
    </row>
    <row r="5" spans="1:3" ht="18" x14ac:dyDescent="0.3">
      <c r="A5" s="29" t="s">
        <v>41</v>
      </c>
      <c r="B5" s="29" t="s">
        <v>39</v>
      </c>
    </row>
    <row r="6" spans="1:3" x14ac:dyDescent="0.2">
      <c r="A6" s="7">
        <v>1</v>
      </c>
      <c r="B6" s="28">
        <f>(Calculator!B10/(2*A6/100))*((Calculator!B12-1)/Calculator!B12)</f>
        <v>16735.135135135137</v>
      </c>
    </row>
    <row r="7" spans="1:3" x14ac:dyDescent="0.2">
      <c r="A7" s="7">
        <v>5</v>
      </c>
      <c r="B7" s="28">
        <f>(Calculator!B10/(2*A7/100))*((Calculator!B12-1)/Calculator!B12)</f>
        <v>3347.0270270270271</v>
      </c>
    </row>
    <row r="8" spans="1:3" x14ac:dyDescent="0.2">
      <c r="A8" s="7">
        <v>10</v>
      </c>
      <c r="B8" s="28">
        <f>(Calculator!B10/(2*A8/100))*((Calculator!B12-1)/Calculator!B12)</f>
        <v>1673.5135135135135</v>
      </c>
    </row>
    <row r="9" spans="1:3" x14ac:dyDescent="0.2">
      <c r="A9" s="7">
        <v>15</v>
      </c>
      <c r="B9" s="28">
        <f>(Calculator!B10/(2*A9/100))*((Calculator!B12-1)/Calculator!B12)</f>
        <v>1115.6756756756758</v>
      </c>
    </row>
    <row r="10" spans="1:3" x14ac:dyDescent="0.2">
      <c r="A10" s="7">
        <v>20</v>
      </c>
      <c r="B10" s="28">
        <f>(Calculator!B10/(2*A10/100))*((Calculator!B12-1)/Calculator!B12)</f>
        <v>836.75675675675677</v>
      </c>
    </row>
    <row r="11" spans="1:3" x14ac:dyDescent="0.2">
      <c r="A11" s="7">
        <v>25</v>
      </c>
      <c r="B11" s="28">
        <f>(Calculator!B10/(2*A11/100))*((Calculator!B12-1)/Calculator!B12)</f>
        <v>669.40540540540542</v>
      </c>
    </row>
    <row r="12" spans="1:3" x14ac:dyDescent="0.2">
      <c r="A12" s="7">
        <v>30</v>
      </c>
      <c r="B12" s="28">
        <f>(Calculator!B10/(2*A12/100))*((Calculator!B12-1)/Calculator!B12)</f>
        <v>557.83783783783792</v>
      </c>
    </row>
    <row r="13" spans="1:3" x14ac:dyDescent="0.2">
      <c r="A13" s="7">
        <v>35</v>
      </c>
      <c r="B13" s="28">
        <f>(Calculator!B10/(2*A13/100))*((Calculator!B12-1)/Calculator!B12)</f>
        <v>478.14671814671817</v>
      </c>
    </row>
    <row r="14" spans="1:3" x14ac:dyDescent="0.2">
      <c r="A14" s="7">
        <v>40</v>
      </c>
      <c r="B14" s="28">
        <f>(Calculator!B10/(2*A14/100))*((Calculator!B12-1)/Calculator!B12)</f>
        <v>418.37837837837839</v>
      </c>
    </row>
    <row r="15" spans="1:3" x14ac:dyDescent="0.2">
      <c r="A15" s="7">
        <v>45</v>
      </c>
      <c r="B15" s="28">
        <f>(Calculator!B10/(2*A15/100))*((Calculator!B12-1)/Calculator!B12)</f>
        <v>371.89189189189193</v>
      </c>
    </row>
    <row r="16" spans="1:3" x14ac:dyDescent="0.2">
      <c r="A16" s="7">
        <v>50</v>
      </c>
      <c r="B16" s="28">
        <f>(Calculator!B10/(2*A16/100))*((Calculator!B12-1)/Calculator!B12)</f>
        <v>334.70270270270271</v>
      </c>
    </row>
    <row r="17" spans="1:2" x14ac:dyDescent="0.2">
      <c r="A17" s="7">
        <v>55</v>
      </c>
      <c r="B17" s="28">
        <f>(Calculator!B10/(2*A17/100))*((Calculator!B12-1)/Calculator!B12)</f>
        <v>304.27518427518424</v>
      </c>
    </row>
    <row r="18" spans="1:2" x14ac:dyDescent="0.2">
      <c r="A18" s="7">
        <v>60</v>
      </c>
      <c r="B18" s="28">
        <f>(Calculator!B10/(2*A18/100))*((Calculator!B12-1)/Calculator!B12)</f>
        <v>278.91891891891896</v>
      </c>
    </row>
    <row r="19" spans="1:2" x14ac:dyDescent="0.2">
      <c r="A19" s="7">
        <v>65</v>
      </c>
      <c r="B19" s="28">
        <f>(Calculator!B10/(2*A19/100))*((Calculator!B12-1)/Calculator!B12)</f>
        <v>257.46361746361742</v>
      </c>
    </row>
    <row r="20" spans="1:2" x14ac:dyDescent="0.2">
      <c r="A20" s="7">
        <v>70</v>
      </c>
      <c r="B20" s="28">
        <f>(Calculator!B10/(2*A20/100))*((Calculator!B12-1)/Calculator!B12)</f>
        <v>239.07335907335909</v>
      </c>
    </row>
    <row r="21" spans="1:2" x14ac:dyDescent="0.2">
      <c r="A21" s="7">
        <v>75</v>
      </c>
      <c r="B21" s="28">
        <f>(Calculator!B10/(2*A21/100))*((Calculator!B12-1)/Calculator!B12)</f>
        <v>223.13513513513516</v>
      </c>
    </row>
    <row r="22" spans="1:2" x14ac:dyDescent="0.2">
      <c r="A22" s="7">
        <v>80</v>
      </c>
      <c r="B22" s="28">
        <f>(Calculator!B10/(2*A22/100))*((Calculator!B12-1)/Calculator!B12)</f>
        <v>209.18918918918919</v>
      </c>
    </row>
    <row r="23" spans="1:2" x14ac:dyDescent="0.2">
      <c r="A23" s="7">
        <v>85</v>
      </c>
      <c r="B23" s="28">
        <f>(Calculator!B10/(2*A23/100))*((Calculator!B12-1)/Calculator!B12)</f>
        <v>196.88394276629572</v>
      </c>
    </row>
    <row r="24" spans="1:2" x14ac:dyDescent="0.2">
      <c r="A24" s="7">
        <v>90</v>
      </c>
      <c r="B24" s="28">
        <f>(Calculator!B10/(2*A24/100))*((Calculator!B12-1)/Calculator!B12)</f>
        <v>185.94594594594597</v>
      </c>
    </row>
    <row r="25" spans="1:2" x14ac:dyDescent="0.2">
      <c r="A25" s="7">
        <v>95</v>
      </c>
      <c r="B25" s="28">
        <f>(Calculator!B10/(2*A25/100))*((Calculator!B12-1)/Calculator!B12)</f>
        <v>176.1593172119488</v>
      </c>
    </row>
    <row r="26" spans="1:2" x14ac:dyDescent="0.2">
      <c r="A26" s="7">
        <v>100</v>
      </c>
      <c r="B26" s="28">
        <f>(Calculator!B10/(2*A26/100))*((Calculator!B12-1)/Calculator!B12)</f>
        <v>167.35135135135135</v>
      </c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53"/>
  <sheetViews>
    <sheetView workbookViewId="0">
      <selection activeCell="B18" sqref="B18"/>
    </sheetView>
  </sheetViews>
  <sheetFormatPr baseColWidth="10" defaultRowHeight="14.25" x14ac:dyDescent="0.2"/>
  <cols>
    <col min="2" max="2" width="16.375" customWidth="1"/>
  </cols>
  <sheetData>
    <row r="1" spans="1:3" s="3" customFormat="1" ht="36" customHeight="1" x14ac:dyDescent="0.2">
      <c r="A1" s="2" t="s">
        <v>26</v>
      </c>
      <c r="C1" s="8"/>
    </row>
    <row r="5" spans="1:3" ht="18" x14ac:dyDescent="0.3">
      <c r="A5" s="29" t="s">
        <v>42</v>
      </c>
      <c r="B5" s="29" t="s">
        <v>39</v>
      </c>
    </row>
    <row r="6" spans="1:3" x14ac:dyDescent="0.2">
      <c r="A6" s="7">
        <v>2</v>
      </c>
      <c r="B6" s="28">
        <f>(Calculator!B10/(2*Calculator!B11/100))*((A6-1)/A6)</f>
        <v>661.53846153846155</v>
      </c>
    </row>
    <row r="7" spans="1:3" x14ac:dyDescent="0.2">
      <c r="A7" s="7">
        <v>4</v>
      </c>
      <c r="B7" s="28">
        <f>(Calculator!B10/(2*Calculator!B11/100))*((A7-1)/A7)</f>
        <v>992.30769230769238</v>
      </c>
    </row>
    <row r="8" spans="1:3" x14ac:dyDescent="0.2">
      <c r="A8" s="7">
        <v>6</v>
      </c>
      <c r="B8" s="28">
        <f>(Calculator!B10/(2*Calculator!B11/100))*((A8-1)/A8)</f>
        <v>1102.5641025641025</v>
      </c>
    </row>
    <row r="9" spans="1:3" x14ac:dyDescent="0.2">
      <c r="A9" s="7">
        <v>8</v>
      </c>
      <c r="B9" s="28">
        <f>(Calculator!B10/(2*Calculator!B11/100))*((A9-1)/A9)</f>
        <v>1157.6923076923076</v>
      </c>
    </row>
    <row r="10" spans="1:3" x14ac:dyDescent="0.2">
      <c r="A10" s="7">
        <v>10</v>
      </c>
      <c r="B10" s="28">
        <f>(Calculator!B10/(2*Calculator!B11/100))*((A10-1)/A10)</f>
        <v>1190.7692307692307</v>
      </c>
    </row>
    <row r="11" spans="1:3" x14ac:dyDescent="0.2">
      <c r="A11" s="7">
        <v>12</v>
      </c>
      <c r="B11" s="28">
        <f>(Calculator!B10/(2*Calculator!B11/100))*((A11-1)/A11)</f>
        <v>1212.8205128205127</v>
      </c>
    </row>
    <row r="12" spans="1:3" x14ac:dyDescent="0.2">
      <c r="A12" s="7">
        <v>14</v>
      </c>
      <c r="B12" s="28">
        <f>(Calculator!B10/(2*Calculator!B11/100))*((A12-1)/A12)</f>
        <v>1228.5714285714287</v>
      </c>
    </row>
    <row r="13" spans="1:3" x14ac:dyDescent="0.2">
      <c r="A13" s="7">
        <v>16</v>
      </c>
      <c r="B13" s="28">
        <f>(Calculator!B10/(2*Calculator!B11/100))*((A13-1)/A13)</f>
        <v>1240.3846153846155</v>
      </c>
    </row>
    <row r="14" spans="1:3" x14ac:dyDescent="0.2">
      <c r="A14" s="7">
        <v>18</v>
      </c>
      <c r="B14" s="28">
        <f>(Calculator!B10/(2*Calculator!B11/100))*((A14-1)/A14)</f>
        <v>1249.5726495726497</v>
      </c>
    </row>
    <row r="15" spans="1:3" x14ac:dyDescent="0.2">
      <c r="A15" s="7">
        <v>20</v>
      </c>
      <c r="B15" s="28">
        <f>(Calculator!B10/(2*Calculator!B11/100))*((A15-1)/A15)</f>
        <v>1256.9230769230769</v>
      </c>
    </row>
    <row r="16" spans="1:3" x14ac:dyDescent="0.2">
      <c r="A16" s="7">
        <v>22</v>
      </c>
      <c r="B16" s="28">
        <f>(Calculator!B10/(2*Calculator!B11/100))*((A16-1)/A16)</f>
        <v>1262.937062937063</v>
      </c>
    </row>
    <row r="17" spans="1:2" x14ac:dyDescent="0.2">
      <c r="A17" s="7">
        <v>24</v>
      </c>
      <c r="B17" s="28">
        <f>(Calculator!B10/(2*Calculator!B11/100))*((A17-1)/A17)</f>
        <v>1267.948717948718</v>
      </c>
    </row>
    <row r="18" spans="1:2" x14ac:dyDescent="0.2">
      <c r="A18" s="7">
        <v>26</v>
      </c>
      <c r="B18" s="28">
        <f>(Calculator!B10/(2*Calculator!B11/100))*((A18-1)/A18)</f>
        <v>1272.189349112426</v>
      </c>
    </row>
    <row r="19" spans="1:2" x14ac:dyDescent="0.2">
      <c r="A19" s="7">
        <v>28</v>
      </c>
      <c r="B19" s="28">
        <f>(Calculator!B10/(2*Calculator!B11/100))*((A19-1)/A19)</f>
        <v>1275.8241758241759</v>
      </c>
    </row>
    <row r="20" spans="1:2" x14ac:dyDescent="0.2">
      <c r="A20" s="7">
        <v>30</v>
      </c>
      <c r="B20" s="28">
        <f>(Calculator!B10/(2*Calculator!B11/100))*((A20-1)/A20)</f>
        <v>1278.9743589743589</v>
      </c>
    </row>
    <row r="21" spans="1:2" x14ac:dyDescent="0.2">
      <c r="A21" s="7">
        <v>32</v>
      </c>
      <c r="B21" s="28">
        <f>(Calculator!B10/(2*Calculator!B11/100))*((A21-1)/A21)</f>
        <v>1281.7307692307693</v>
      </c>
    </row>
    <row r="22" spans="1:2" x14ac:dyDescent="0.2">
      <c r="A22" s="7">
        <v>34</v>
      </c>
      <c r="B22" s="28">
        <f>(Calculator!B10/(2*Calculator!B11/100))*((A22-1)/A22)</f>
        <v>1284.1628959276018</v>
      </c>
    </row>
    <row r="23" spans="1:2" x14ac:dyDescent="0.2">
      <c r="A23" s="7">
        <v>36</v>
      </c>
      <c r="B23" s="28">
        <f>(Calculator!B10/(2*Calculator!B11/100))*((A23-1)/A23)</f>
        <v>1286.3247863247864</v>
      </c>
    </row>
    <row r="24" spans="1:2" x14ac:dyDescent="0.2">
      <c r="A24" s="7">
        <v>38</v>
      </c>
      <c r="B24" s="28">
        <f>(Calculator!B10/(2*Calculator!B11/100))*((A24-1)/A24)</f>
        <v>1288.259109311741</v>
      </c>
    </row>
    <row r="25" spans="1:2" x14ac:dyDescent="0.2">
      <c r="A25" s="7">
        <v>40</v>
      </c>
      <c r="B25" s="28">
        <f>(Calculator!B10/(2*Calculator!B11/100))*((A25-1)/A25)</f>
        <v>1290</v>
      </c>
    </row>
    <row r="26" spans="1:2" x14ac:dyDescent="0.2">
      <c r="A26" s="7">
        <v>42</v>
      </c>
      <c r="B26" s="28">
        <f>(Calculator!B10/(2*Calculator!B11/100))*((A26-1)/A26)</f>
        <v>1291.5750915750916</v>
      </c>
    </row>
    <row r="27" spans="1:2" x14ac:dyDescent="0.2">
      <c r="A27" s="7">
        <v>44</v>
      </c>
      <c r="B27" s="28">
        <f>(Calculator!B10/(2*Calculator!B11/100))*((A27-1)/A27)</f>
        <v>1293.0069930069931</v>
      </c>
    </row>
    <row r="28" spans="1:2" x14ac:dyDescent="0.2">
      <c r="A28" s="7"/>
      <c r="B28" s="7"/>
    </row>
    <row r="29" spans="1:2" x14ac:dyDescent="0.2">
      <c r="A29" s="7"/>
      <c r="B29" s="7"/>
    </row>
    <row r="30" spans="1:2" x14ac:dyDescent="0.2">
      <c r="A30" s="7"/>
      <c r="B30" s="7"/>
    </row>
    <row r="31" spans="1:2" ht="18" x14ac:dyDescent="0.3">
      <c r="A31" s="29" t="s">
        <v>42</v>
      </c>
      <c r="B31" s="29" t="s">
        <v>43</v>
      </c>
    </row>
    <row r="32" spans="1:2" x14ac:dyDescent="0.2">
      <c r="A32" s="7">
        <v>2</v>
      </c>
      <c r="B32" s="28">
        <f>Calculator!B10/(A32*Calculator!B13/1000)</f>
        <v>5733.3333333333339</v>
      </c>
    </row>
    <row r="33" spans="1:2" x14ac:dyDescent="0.2">
      <c r="A33" s="7">
        <v>4</v>
      </c>
      <c r="B33" s="28">
        <f>Calculator!B10/(A33*Calculator!B13/1000)</f>
        <v>2866.666666666667</v>
      </c>
    </row>
    <row r="34" spans="1:2" x14ac:dyDescent="0.2">
      <c r="A34" s="7">
        <v>6</v>
      </c>
      <c r="B34" s="28">
        <f>Calculator!B10/(A34*Calculator!B13/1000)</f>
        <v>1911.1111111111111</v>
      </c>
    </row>
    <row r="35" spans="1:2" x14ac:dyDescent="0.2">
      <c r="A35" s="7">
        <v>8</v>
      </c>
      <c r="B35" s="28">
        <f>Calculator!B10/(A35*Calculator!B13/1000)</f>
        <v>1433.3333333333335</v>
      </c>
    </row>
    <row r="36" spans="1:2" x14ac:dyDescent="0.2">
      <c r="A36" s="7">
        <v>10</v>
      </c>
      <c r="B36" s="28">
        <f>Calculator!B10/(A36*Calculator!B13/1000)</f>
        <v>1146.6666666666667</v>
      </c>
    </row>
    <row r="37" spans="1:2" x14ac:dyDescent="0.2">
      <c r="A37" s="7">
        <v>12</v>
      </c>
      <c r="B37" s="28">
        <f>Calculator!B10/(A37*Calculator!B13/1000)</f>
        <v>955.55555555555554</v>
      </c>
    </row>
    <row r="38" spans="1:2" x14ac:dyDescent="0.2">
      <c r="A38" s="7">
        <v>14</v>
      </c>
      <c r="B38" s="28">
        <f>Calculator!B10/(A38*Calculator!B13/1000)</f>
        <v>819.04761904761904</v>
      </c>
    </row>
    <row r="39" spans="1:2" x14ac:dyDescent="0.2">
      <c r="A39" s="7">
        <v>16</v>
      </c>
      <c r="B39" s="28">
        <f>Calculator!B10/(A39*Calculator!B13/1000)</f>
        <v>716.66666666666674</v>
      </c>
    </row>
    <row r="40" spans="1:2" x14ac:dyDescent="0.2">
      <c r="A40" s="7">
        <v>18</v>
      </c>
      <c r="B40" s="28">
        <f>Calculator!B10/(A40*Calculator!B13/1000)</f>
        <v>637.03703703703695</v>
      </c>
    </row>
    <row r="41" spans="1:2" x14ac:dyDescent="0.2">
      <c r="A41" s="7">
        <v>20</v>
      </c>
      <c r="B41" s="28">
        <f>Calculator!B10/(A41*Calculator!B13/1000)</f>
        <v>573.33333333333337</v>
      </c>
    </row>
    <row r="42" spans="1:2" x14ac:dyDescent="0.2">
      <c r="A42" s="7">
        <v>22</v>
      </c>
      <c r="B42" s="28">
        <f>Calculator!B10/(A42*Calculator!B13/1000)</f>
        <v>521.21212121212113</v>
      </c>
    </row>
    <row r="43" spans="1:2" x14ac:dyDescent="0.2">
      <c r="A43" s="7">
        <v>24</v>
      </c>
      <c r="B43" s="28">
        <f>Calculator!B10/(A43*Calculator!B13/1000)</f>
        <v>477.77777777777777</v>
      </c>
    </row>
    <row r="44" spans="1:2" x14ac:dyDescent="0.2">
      <c r="A44" s="7">
        <v>26</v>
      </c>
      <c r="B44" s="28">
        <f>Calculator!B10/(A44*Calculator!B13/1000)</f>
        <v>441.02564102564099</v>
      </c>
    </row>
    <row r="45" spans="1:2" x14ac:dyDescent="0.2">
      <c r="A45" s="7">
        <v>28</v>
      </c>
      <c r="B45" s="28">
        <f>Calculator!B10/(A45*Calculator!B13/1000)</f>
        <v>409.52380952380952</v>
      </c>
    </row>
    <row r="46" spans="1:2" x14ac:dyDescent="0.2">
      <c r="A46" s="7">
        <v>30</v>
      </c>
      <c r="B46" s="28">
        <f>Calculator!B10/(A46*Calculator!B13/1000)</f>
        <v>382.22222222222223</v>
      </c>
    </row>
    <row r="47" spans="1:2" x14ac:dyDescent="0.2">
      <c r="A47" s="7">
        <v>32</v>
      </c>
      <c r="B47" s="28">
        <f>Calculator!B10/(A47*Calculator!B13/1000)</f>
        <v>358.33333333333337</v>
      </c>
    </row>
    <row r="48" spans="1:2" x14ac:dyDescent="0.2">
      <c r="A48" s="7">
        <v>34</v>
      </c>
      <c r="B48" s="28">
        <f>Calculator!B10/(A48*Calculator!B13/1000)</f>
        <v>337.25490196078431</v>
      </c>
    </row>
    <row r="49" spans="1:2" x14ac:dyDescent="0.2">
      <c r="A49" s="7">
        <v>36</v>
      </c>
      <c r="B49" s="28">
        <f>Calculator!B10/(A49*Calculator!B13/1000)</f>
        <v>318.51851851851848</v>
      </c>
    </row>
    <row r="50" spans="1:2" x14ac:dyDescent="0.2">
      <c r="A50" s="7">
        <v>38</v>
      </c>
      <c r="B50" s="28">
        <f>Calculator!B10/(A50*Calculator!B13/1000)</f>
        <v>301.75438596491233</v>
      </c>
    </row>
    <row r="51" spans="1:2" x14ac:dyDescent="0.2">
      <c r="A51" s="7">
        <v>40</v>
      </c>
      <c r="B51" s="28">
        <f>Calculator!B10/(A51*Calculator!B13/1000)</f>
        <v>286.66666666666669</v>
      </c>
    </row>
    <row r="52" spans="1:2" x14ac:dyDescent="0.2">
      <c r="A52" s="7">
        <v>42</v>
      </c>
      <c r="B52" s="28">
        <f>Calculator!B10/(A52*Calculator!B13/1000)</f>
        <v>273.01587301587301</v>
      </c>
    </row>
    <row r="53" spans="1:2" x14ac:dyDescent="0.2">
      <c r="A53" s="7">
        <v>44</v>
      </c>
      <c r="B53" s="28">
        <f>Calculator!B10/(A53*Calculator!B13/1000)</f>
        <v>260.60606060606057</v>
      </c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C69"/>
  <sheetViews>
    <sheetView workbookViewId="0">
      <selection activeCell="A38" sqref="A38"/>
    </sheetView>
  </sheetViews>
  <sheetFormatPr baseColWidth="10" defaultRowHeight="14.25" x14ac:dyDescent="0.2"/>
  <cols>
    <col min="2" max="2" width="16.375" customWidth="1"/>
  </cols>
  <sheetData>
    <row r="1" spans="1:3" s="3" customFormat="1" ht="36" customHeight="1" x14ac:dyDescent="0.2">
      <c r="A1" s="2" t="s">
        <v>27</v>
      </c>
      <c r="C1" s="8"/>
    </row>
    <row r="5" spans="1:3" ht="18" x14ac:dyDescent="0.3">
      <c r="A5" s="29" t="s">
        <v>44</v>
      </c>
      <c r="B5" s="29" t="s">
        <v>39</v>
      </c>
    </row>
    <row r="6" spans="1:3" x14ac:dyDescent="0.2">
      <c r="A6" s="7">
        <v>2</v>
      </c>
      <c r="B6" s="28">
        <f>Calculator!B10/(Calculator!B12*A6/1000)</f>
        <v>4648.6486486486492</v>
      </c>
    </row>
    <row r="7" spans="1:3" x14ac:dyDescent="0.2">
      <c r="A7" s="7">
        <v>4</v>
      </c>
      <c r="B7" s="28">
        <f>Calculator!B10/(Calculator!B12*A7/1000)</f>
        <v>2324.3243243243246</v>
      </c>
    </row>
    <row r="8" spans="1:3" x14ac:dyDescent="0.2">
      <c r="A8" s="7">
        <v>6</v>
      </c>
      <c r="B8" s="28">
        <f>Calculator!B10/(Calculator!B12*A8/1000)</f>
        <v>1549.5495495495495</v>
      </c>
    </row>
    <row r="9" spans="1:3" x14ac:dyDescent="0.2">
      <c r="A9" s="7">
        <v>8</v>
      </c>
      <c r="B9" s="28">
        <f>Calculator!B10/(Calculator!B12*A9/1000)</f>
        <v>1162.1621621621623</v>
      </c>
    </row>
    <row r="10" spans="1:3" x14ac:dyDescent="0.2">
      <c r="A10" s="7">
        <v>10</v>
      </c>
      <c r="B10" s="28">
        <f>Calculator!B10/(Calculator!B12*A10/1000)</f>
        <v>929.7297297297298</v>
      </c>
    </row>
    <row r="11" spans="1:3" x14ac:dyDescent="0.2">
      <c r="A11" s="7">
        <v>12</v>
      </c>
      <c r="B11" s="28">
        <f>Calculator!B10/(Calculator!B12*A11/1000)</f>
        <v>774.77477477477476</v>
      </c>
    </row>
    <row r="12" spans="1:3" x14ac:dyDescent="0.2">
      <c r="A12" s="7">
        <v>14</v>
      </c>
      <c r="B12" s="28">
        <f>Calculator!B10/(Calculator!B12*A12/1000)</f>
        <v>664.09266409266411</v>
      </c>
    </row>
    <row r="13" spans="1:3" x14ac:dyDescent="0.2">
      <c r="A13" s="7">
        <v>16</v>
      </c>
      <c r="B13" s="28">
        <f>Calculator!B10/(Calculator!B12*A13/1000)</f>
        <v>581.08108108108115</v>
      </c>
    </row>
    <row r="14" spans="1:3" x14ac:dyDescent="0.2">
      <c r="A14" s="7">
        <v>18</v>
      </c>
      <c r="B14" s="28">
        <f>Calculator!B10/(Calculator!B12*A14/1000)</f>
        <v>516.5165165165165</v>
      </c>
    </row>
    <row r="15" spans="1:3" x14ac:dyDescent="0.2">
      <c r="A15" s="7">
        <v>20</v>
      </c>
      <c r="B15" s="28">
        <f>Calculator!B10/(Calculator!B12*A15/1000)</f>
        <v>464.8648648648649</v>
      </c>
    </row>
    <row r="16" spans="1:3" x14ac:dyDescent="0.2">
      <c r="A16" s="7">
        <v>22</v>
      </c>
      <c r="B16" s="28">
        <f>Calculator!B10/(Calculator!B12*A16/1000)</f>
        <v>422.60442260442261</v>
      </c>
    </row>
    <row r="17" spans="1:2" x14ac:dyDescent="0.2">
      <c r="A17" s="7">
        <v>24</v>
      </c>
      <c r="B17" s="28">
        <f>Calculator!B10/(Calculator!B12*A17/1000)</f>
        <v>387.38738738738738</v>
      </c>
    </row>
    <row r="18" spans="1:2" x14ac:dyDescent="0.2">
      <c r="A18" s="7">
        <v>26</v>
      </c>
      <c r="B18" s="28">
        <f>Calculator!B10/(Calculator!B12*A18/1000)</f>
        <v>357.58835758835761</v>
      </c>
    </row>
    <row r="19" spans="1:2" x14ac:dyDescent="0.2">
      <c r="A19" s="7">
        <v>28</v>
      </c>
      <c r="B19" s="28">
        <f>Calculator!B10/(Calculator!B12*A19/1000)</f>
        <v>332.04633204633205</v>
      </c>
    </row>
    <row r="20" spans="1:2" x14ac:dyDescent="0.2">
      <c r="A20" s="7">
        <v>30</v>
      </c>
      <c r="B20" s="28">
        <f>Calculator!B10/(Calculator!B12*A20/1000)</f>
        <v>309.90990990990986</v>
      </c>
    </row>
    <row r="21" spans="1:2" x14ac:dyDescent="0.2">
      <c r="A21" s="7">
        <v>32</v>
      </c>
      <c r="B21" s="28">
        <f>Calculator!B10/(Calculator!B12*A21/1000)</f>
        <v>290.54054054054058</v>
      </c>
    </row>
    <row r="22" spans="1:2" x14ac:dyDescent="0.2">
      <c r="A22" s="7">
        <v>34</v>
      </c>
      <c r="B22" s="28">
        <f>Calculator!B10/(Calculator!B12*A22/1000)</f>
        <v>273.44992050874401</v>
      </c>
    </row>
    <row r="23" spans="1:2" x14ac:dyDescent="0.2">
      <c r="A23" s="7">
        <v>36</v>
      </c>
      <c r="B23" s="28">
        <f>Calculator!B10/(Calculator!B12*A23/1000)</f>
        <v>258.25825825825825</v>
      </c>
    </row>
    <row r="24" spans="1:2" x14ac:dyDescent="0.2">
      <c r="A24" s="7">
        <v>38</v>
      </c>
      <c r="B24" s="28">
        <f>Calculator!B10/(Calculator!B12*A24/1000)</f>
        <v>244.66571834992888</v>
      </c>
    </row>
    <row r="25" spans="1:2" x14ac:dyDescent="0.2">
      <c r="A25" s="7">
        <v>40</v>
      </c>
      <c r="B25" s="28">
        <f>Calculator!B10/(Calculator!B12*A25/1000)</f>
        <v>232.43243243243245</v>
      </c>
    </row>
    <row r="26" spans="1:2" x14ac:dyDescent="0.2">
      <c r="A26" s="7">
        <v>42</v>
      </c>
      <c r="B26" s="28">
        <f>Calculator!B10/(Calculator!B12*A26/1000)</f>
        <v>221.36422136422135</v>
      </c>
    </row>
    <row r="27" spans="1:2" x14ac:dyDescent="0.2">
      <c r="A27" s="7">
        <v>44</v>
      </c>
      <c r="B27" s="28">
        <f>Calculator!B10/(Calculator!B12*A27/1000)</f>
        <v>211.3022113022113</v>
      </c>
    </row>
    <row r="28" spans="1:2" x14ac:dyDescent="0.2">
      <c r="A28" s="7">
        <v>46</v>
      </c>
      <c r="B28" s="28">
        <f>Calculator!B10/(Calculator!B12*A28/1000)</f>
        <v>202.11515863689777</v>
      </c>
    </row>
    <row r="29" spans="1:2" x14ac:dyDescent="0.2">
      <c r="A29" s="7">
        <v>48</v>
      </c>
      <c r="B29" s="28">
        <f>Calculator!B10/(Calculator!B12*A29/1000)</f>
        <v>193.69369369369369</v>
      </c>
    </row>
    <row r="30" spans="1:2" x14ac:dyDescent="0.2">
      <c r="A30" s="7">
        <v>50</v>
      </c>
      <c r="B30" s="28">
        <f>Calculator!B10/(Calculator!B12*A30/1000)</f>
        <v>185.94594594594594</v>
      </c>
    </row>
    <row r="31" spans="1:2" x14ac:dyDescent="0.2">
      <c r="A31" s="7">
        <v>52</v>
      </c>
      <c r="B31" s="28">
        <f>Calculator!B10/(Calculator!B12*A31/1000)</f>
        <v>178.7941787941788</v>
      </c>
    </row>
    <row r="32" spans="1:2" x14ac:dyDescent="0.2">
      <c r="A32" s="7">
        <v>54</v>
      </c>
      <c r="B32" s="28">
        <f>Calculator!B10/(Calculator!B12*A32/1000)</f>
        <v>172.17217217217217</v>
      </c>
    </row>
    <row r="33" spans="1:2" x14ac:dyDescent="0.2">
      <c r="A33" s="7">
        <v>56</v>
      </c>
      <c r="B33" s="28">
        <f>Calculator!B10/(Calculator!B12*A33/1000)</f>
        <v>166.02316602316603</v>
      </c>
    </row>
    <row r="34" spans="1:2" x14ac:dyDescent="0.2">
      <c r="A34" s="7">
        <v>58</v>
      </c>
      <c r="B34" s="28">
        <f>Calculator!B10/(Calculator!B12*A34/1000)</f>
        <v>160.29822926374652</v>
      </c>
    </row>
    <row r="35" spans="1:2" x14ac:dyDescent="0.2">
      <c r="A35" s="7">
        <v>60</v>
      </c>
      <c r="B35" s="28">
        <f>Calculator!B10/(Calculator!B12*A35/1000)</f>
        <v>154.95495495495493</v>
      </c>
    </row>
    <row r="38" spans="1:2" ht="18" x14ac:dyDescent="0.3">
      <c r="A38" s="29" t="s">
        <v>44</v>
      </c>
      <c r="B38" s="29" t="s">
        <v>40</v>
      </c>
    </row>
    <row r="39" spans="1:2" x14ac:dyDescent="0.2">
      <c r="A39" s="7">
        <v>2</v>
      </c>
      <c r="B39" s="28">
        <f>Calculator!B10/(2*A39/1000)/1000</f>
        <v>86</v>
      </c>
    </row>
    <row r="40" spans="1:2" x14ac:dyDescent="0.2">
      <c r="A40" s="7">
        <v>4</v>
      </c>
      <c r="B40" s="28">
        <f>Calculator!B10/(2*A40/1000)/1000</f>
        <v>43</v>
      </c>
    </row>
    <row r="41" spans="1:2" x14ac:dyDescent="0.2">
      <c r="A41" s="7">
        <v>6</v>
      </c>
      <c r="B41" s="28">
        <f>Calculator!B10/(2*A41/1000)/1000</f>
        <v>28.666666666666668</v>
      </c>
    </row>
    <row r="42" spans="1:2" x14ac:dyDescent="0.2">
      <c r="A42" s="7">
        <v>8</v>
      </c>
      <c r="B42" s="28">
        <f>Calculator!B10/(2*A42/1000)/1000</f>
        <v>21.5</v>
      </c>
    </row>
    <row r="43" spans="1:2" x14ac:dyDescent="0.2">
      <c r="A43" s="7">
        <v>10</v>
      </c>
      <c r="B43" s="28">
        <f>Calculator!B10/(2*A43/1000)/1000</f>
        <v>17.2</v>
      </c>
    </row>
    <row r="44" spans="1:2" x14ac:dyDescent="0.2">
      <c r="A44" s="7">
        <v>12</v>
      </c>
      <c r="B44" s="28">
        <f>Calculator!B10/(2*A44/1000)/1000</f>
        <v>14.333333333333334</v>
      </c>
    </row>
    <row r="45" spans="1:2" x14ac:dyDescent="0.2">
      <c r="A45" s="7">
        <v>14</v>
      </c>
      <c r="B45" s="28">
        <f>Calculator!B10/(2*A45/1000)/1000</f>
        <v>12.285714285714286</v>
      </c>
    </row>
    <row r="46" spans="1:2" x14ac:dyDescent="0.2">
      <c r="A46" s="7">
        <v>16</v>
      </c>
      <c r="B46" s="28">
        <f>Calculator!B10/(2*A46/1000)/1000</f>
        <v>10.75</v>
      </c>
    </row>
    <row r="47" spans="1:2" x14ac:dyDescent="0.2">
      <c r="A47" s="7">
        <v>18</v>
      </c>
      <c r="B47" s="28">
        <f>Calculator!B10/(2*A47/1000)/1000</f>
        <v>9.5555555555555571</v>
      </c>
    </row>
    <row r="48" spans="1:2" x14ac:dyDescent="0.2">
      <c r="A48" s="7">
        <v>20</v>
      </c>
      <c r="B48" s="28">
        <f>Calculator!B10/(2*A48/1000)/1000</f>
        <v>8.6</v>
      </c>
    </row>
    <row r="49" spans="1:2" x14ac:dyDescent="0.2">
      <c r="A49" s="7">
        <v>22</v>
      </c>
      <c r="B49" s="28">
        <f>Calculator!B10/(2*A49/1000)/1000</f>
        <v>7.8181818181818192</v>
      </c>
    </row>
    <row r="50" spans="1:2" x14ac:dyDescent="0.2">
      <c r="A50" s="7">
        <v>24</v>
      </c>
      <c r="B50" s="28">
        <f>Calculator!B10/(2*A50/1000)/1000</f>
        <v>7.166666666666667</v>
      </c>
    </row>
    <row r="51" spans="1:2" x14ac:dyDescent="0.2">
      <c r="A51" s="7">
        <v>26</v>
      </c>
      <c r="B51" s="28">
        <f>Calculator!B10/(2*A51/1000)/1000</f>
        <v>6.615384615384615</v>
      </c>
    </row>
    <row r="52" spans="1:2" x14ac:dyDescent="0.2">
      <c r="A52" s="7">
        <v>28</v>
      </c>
      <c r="B52" s="28">
        <f>Calculator!B10/(2*A52/1000)/1000</f>
        <v>6.1428571428571432</v>
      </c>
    </row>
    <row r="53" spans="1:2" x14ac:dyDescent="0.2">
      <c r="A53" s="7">
        <v>30</v>
      </c>
      <c r="B53" s="28">
        <f>Calculator!B10/(2*A53/1000)/1000</f>
        <v>5.7333333333333343</v>
      </c>
    </row>
    <row r="54" spans="1:2" x14ac:dyDescent="0.2">
      <c r="A54" s="7">
        <v>32</v>
      </c>
      <c r="B54" s="28">
        <f>Calculator!B10/(2*A54/1000)/1000</f>
        <v>5.375</v>
      </c>
    </row>
    <row r="55" spans="1:2" x14ac:dyDescent="0.2">
      <c r="A55" s="7">
        <v>34</v>
      </c>
      <c r="B55" s="28">
        <f>Calculator!B10/(2*A55/1000)/1000</f>
        <v>5.0588235294117636</v>
      </c>
    </row>
    <row r="56" spans="1:2" x14ac:dyDescent="0.2">
      <c r="A56" s="7">
        <v>36</v>
      </c>
      <c r="B56" s="28">
        <f>Calculator!B10/(2*A56/1000)/1000</f>
        <v>4.7777777777777786</v>
      </c>
    </row>
    <row r="57" spans="1:2" x14ac:dyDescent="0.2">
      <c r="A57" s="7">
        <v>38</v>
      </c>
      <c r="B57" s="28">
        <f>Calculator!B10/(2*A57/1000)/1000</f>
        <v>4.5263157894736841</v>
      </c>
    </row>
    <row r="58" spans="1:2" x14ac:dyDescent="0.2">
      <c r="A58" s="7">
        <v>40</v>
      </c>
      <c r="B58" s="28">
        <f>Calculator!B10/(2*A58/1000)/1000</f>
        <v>4.3</v>
      </c>
    </row>
    <row r="59" spans="1:2" x14ac:dyDescent="0.2">
      <c r="A59" s="7">
        <v>42</v>
      </c>
      <c r="B59" s="28">
        <f>Calculator!B10/(2*A59/1000)/1000</f>
        <v>4.0952380952380949</v>
      </c>
    </row>
    <row r="60" spans="1:2" x14ac:dyDescent="0.2">
      <c r="A60" s="7">
        <v>44</v>
      </c>
      <c r="B60" s="28">
        <f>Calculator!B10/(2*A60/1000)/1000</f>
        <v>3.9090909090909096</v>
      </c>
    </row>
    <row r="61" spans="1:2" x14ac:dyDescent="0.2">
      <c r="A61" s="7">
        <v>46</v>
      </c>
      <c r="B61" s="28">
        <f>Calculator!B10/(2*A61/1000)/1000</f>
        <v>3.7391304347826089</v>
      </c>
    </row>
    <row r="62" spans="1:2" x14ac:dyDescent="0.2">
      <c r="A62" s="7">
        <v>48</v>
      </c>
      <c r="B62" s="28">
        <f>Calculator!B10/(2*A62/1000)/1000</f>
        <v>3.5833333333333335</v>
      </c>
    </row>
    <row r="63" spans="1:2" x14ac:dyDescent="0.2">
      <c r="A63" s="7">
        <v>50</v>
      </c>
      <c r="B63" s="28">
        <f>Calculator!B10/(2*A63/1000)/1000</f>
        <v>3.44</v>
      </c>
    </row>
    <row r="64" spans="1:2" x14ac:dyDescent="0.2">
      <c r="A64" s="7">
        <v>52</v>
      </c>
      <c r="B64" s="28">
        <f>Calculator!B10/(2*A64/1000)/1000</f>
        <v>3.3076923076923075</v>
      </c>
    </row>
    <row r="65" spans="1:2" x14ac:dyDescent="0.2">
      <c r="A65" s="7">
        <v>54</v>
      </c>
      <c r="B65" s="28">
        <f>Calculator!B10/(2*A65/1000)/1000</f>
        <v>3.1851851851851851</v>
      </c>
    </row>
    <row r="66" spans="1:2" x14ac:dyDescent="0.2">
      <c r="A66" s="7">
        <v>56</v>
      </c>
      <c r="B66" s="28">
        <f>Calculator!B10/(2*A66/1000)/1000</f>
        <v>3.0714285714285716</v>
      </c>
    </row>
    <row r="67" spans="1:2" x14ac:dyDescent="0.2">
      <c r="A67" s="7">
        <v>58</v>
      </c>
      <c r="B67" s="28">
        <f>Calculator!B10/(2*A67/1000)/1000</f>
        <v>2.9655172413793101</v>
      </c>
    </row>
    <row r="68" spans="1:2" x14ac:dyDescent="0.2">
      <c r="A68" s="7">
        <v>60</v>
      </c>
      <c r="B68" s="28">
        <f>Calculator!B10/(2*A68/1000)/1000</f>
        <v>2.8666666666666671</v>
      </c>
    </row>
    <row r="69" spans="1:2" x14ac:dyDescent="0.2">
      <c r="B69" s="13"/>
    </row>
  </sheetData>
  <sheetProtection sheet="1" objects="1" scenarios="1" selectLockedCells="1" selectUnlockedCells="1"/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Calculator</vt:lpstr>
      <vt:lpstr>1D</vt:lpstr>
      <vt:lpstr>Graphs for d(max)</vt:lpstr>
      <vt:lpstr>Graphs for N</vt:lpstr>
      <vt:lpstr>Graphs for b</vt:lpstr>
      <vt:lpstr>'Graphs for b'!dmax</vt:lpstr>
      <vt:lpstr>'Graphs for N'!dmax</vt:lpstr>
      <vt:lpstr>dmax</vt:lpstr>
    </vt:vector>
  </TitlesOfParts>
  <Company>Webasto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Thomas</dc:creator>
  <cp:lastModifiedBy>Weber, Thomas</cp:lastModifiedBy>
  <dcterms:created xsi:type="dcterms:W3CDTF">2015-12-09T12:58:44Z</dcterms:created>
  <dcterms:modified xsi:type="dcterms:W3CDTF">2015-12-10T09:30:36Z</dcterms:modified>
</cp:coreProperties>
</file>